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ADM\Desktop\"/>
    </mc:Choice>
  </mc:AlternateContent>
  <bookViews>
    <workbookView showHorizontalScroll="0" showVerticalScroll="0" xWindow="-105" yWindow="-105" windowWidth="23250" windowHeight="12450"/>
  </bookViews>
  <sheets>
    <sheet name="Plano de Ação Analítico" sheetId="11" r:id="rId1"/>
    <sheet name="Metas" sheetId="8" r:id="rId2"/>
    <sheet name="Apoio" sheetId="9" state="hidden" r:id="rId3"/>
    <sheet name="Plano de Ação 2021" sheetId="1" state="hidden" r:id="rId4"/>
    <sheet name="Plano de ação 2022-2026" sheetId="5" state="hidden" r:id="rId5"/>
  </sheets>
  <definedNames>
    <definedName name="_xlnm._FilterDatabase" localSheetId="1" hidden="1">Metas!$B$5:$O$179</definedName>
    <definedName name="_xlnm._FilterDatabase" localSheetId="3" hidden="1">'Plano de Ação 2021'!$B$13:$J$118</definedName>
    <definedName name="SegmentaçãodeDados_ANO_PROJETO">#N/A</definedName>
    <definedName name="SegmentaçãodeDados_ÁREA">#N/A</definedName>
    <definedName name="SegmentaçãodeDados_STATUS">#N/A</definedName>
  </definedNames>
  <calcPr calcId="152511"/>
  <pivotCaches>
    <pivotCache cacheId="45" r:id="rId6"/>
  </pivotCaches>
  <extLst>
    <ext xmlns:x14="http://schemas.microsoft.com/office/spreadsheetml/2009/9/main" uri="{BBE1A952-AA13-448e-AADC-164F8A28A991}">
      <x14:slicerCaches>
        <x14:slicerCache r:id="rId7"/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6" i="8" l="1"/>
  <c r="M39" i="8" l="1"/>
  <c r="M38" i="8"/>
  <c r="I14" i="9" l="1"/>
  <c r="I15" i="9"/>
  <c r="I12" i="9"/>
  <c r="M40" i="8" l="1"/>
  <c r="M10" i="9" l="1"/>
  <c r="M9" i="9"/>
  <c r="M8" i="9"/>
  <c r="M6" i="9"/>
  <c r="M7" i="9"/>
  <c r="I13" i="9"/>
  <c r="I11" i="9"/>
  <c r="I10" i="9"/>
  <c r="I9" i="9"/>
  <c r="I8" i="9"/>
  <c r="I7" i="9" a="1"/>
  <c r="I7" i="9" s="1"/>
  <c r="I6" i="9"/>
  <c r="M54" i="8"/>
  <c r="M59" i="8"/>
  <c r="M15" i="8"/>
  <c r="M19" i="8"/>
  <c r="M21" i="8"/>
  <c r="M89" i="8"/>
  <c r="M124" i="8"/>
  <c r="M159" i="8"/>
  <c r="M161" i="8"/>
  <c r="M126" i="8"/>
  <c r="M91" i="8"/>
  <c r="M56" i="8"/>
  <c r="M152" i="8"/>
  <c r="M117" i="8"/>
  <c r="M82" i="8"/>
  <c r="M47" i="8"/>
  <c r="M153" i="8"/>
  <c r="M118" i="8"/>
  <c r="M83" i="8"/>
  <c r="M48" i="8"/>
  <c r="M170" i="8"/>
  <c r="M135" i="8"/>
  <c r="M100" i="8"/>
  <c r="M65" i="8"/>
  <c r="M166" i="8"/>
  <c r="M131" i="8"/>
  <c r="M96" i="8"/>
  <c r="M61" i="8"/>
  <c r="M157" i="8"/>
  <c r="M122" i="8"/>
  <c r="M87" i="8"/>
  <c r="M52" i="8"/>
  <c r="M171" i="8"/>
  <c r="M136" i="8"/>
  <c r="M101" i="8"/>
  <c r="M66" i="8"/>
  <c r="M156" i="8"/>
  <c r="M121" i="8"/>
  <c r="M86" i="8"/>
  <c r="M51" i="8"/>
  <c r="M158" i="8"/>
  <c r="M123" i="8"/>
  <c r="M88" i="8"/>
  <c r="M53" i="8"/>
  <c r="M177" i="8"/>
  <c r="M142" i="8"/>
  <c r="M107" i="8"/>
  <c r="M72" i="8"/>
  <c r="M176" i="8"/>
  <c r="M141" i="8"/>
  <c r="M106" i="8"/>
  <c r="M71" i="8"/>
  <c r="M165" i="8"/>
  <c r="M130" i="8"/>
  <c r="M95" i="8"/>
  <c r="M60" i="8"/>
  <c r="M178" i="8"/>
  <c r="M143" i="8"/>
  <c r="M108" i="8"/>
  <c r="M73" i="8"/>
  <c r="M163" i="8"/>
  <c r="M128" i="8"/>
  <c r="M93" i="8"/>
  <c r="M58" i="8"/>
  <c r="M167" i="8"/>
  <c r="M132" i="8"/>
  <c r="M97" i="8"/>
  <c r="M62" i="8"/>
  <c r="M172" i="8"/>
  <c r="M137" i="8"/>
  <c r="M102" i="8"/>
  <c r="M67" i="8"/>
  <c r="M148" i="8"/>
  <c r="M113" i="8"/>
  <c r="M78" i="8"/>
  <c r="M43" i="8"/>
  <c r="M147" i="8"/>
  <c r="M112" i="8"/>
  <c r="M77" i="8"/>
  <c r="M42" i="8"/>
  <c r="M160" i="8"/>
  <c r="M125" i="8"/>
  <c r="M90" i="8"/>
  <c r="M55" i="8"/>
  <c r="M146" i="8"/>
  <c r="M111" i="8"/>
  <c r="M76" i="8"/>
  <c r="M10" i="8"/>
  <c r="M174" i="8"/>
  <c r="M139" i="8"/>
  <c r="M104" i="8"/>
  <c r="M69" i="8"/>
  <c r="M162" i="8"/>
  <c r="M127" i="8"/>
  <c r="M92" i="8"/>
  <c r="M57" i="8"/>
  <c r="M179" i="8"/>
  <c r="M144" i="8"/>
  <c r="M109" i="8"/>
  <c r="M74" i="8"/>
  <c r="M155" i="8"/>
  <c r="M120" i="8"/>
  <c r="M85" i="8"/>
  <c r="M50" i="8"/>
  <c r="M154" i="8"/>
  <c r="M119" i="8"/>
  <c r="M84" i="8"/>
  <c r="M49" i="8"/>
  <c r="M145" i="8"/>
  <c r="M110" i="8"/>
  <c r="M75" i="8"/>
  <c r="M41" i="8"/>
  <c r="M151" i="8"/>
  <c r="M116" i="8"/>
  <c r="M81" i="8"/>
  <c r="M46" i="8"/>
  <c r="M168" i="8"/>
  <c r="M133" i="8"/>
  <c r="M98" i="8"/>
  <c r="M63" i="8"/>
  <c r="M175" i="8"/>
  <c r="M140" i="8"/>
  <c r="M105" i="8"/>
  <c r="M70" i="8"/>
  <c r="M150" i="8"/>
  <c r="M115" i="8"/>
  <c r="M80" i="8"/>
  <c r="M45" i="8"/>
  <c r="M149" i="8"/>
  <c r="M114" i="8"/>
  <c r="M79" i="8"/>
  <c r="M44" i="8"/>
  <c r="M23" i="8"/>
  <c r="M173" i="8"/>
  <c r="M138" i="8"/>
  <c r="M103" i="8"/>
  <c r="M68" i="8"/>
  <c r="M22" i="8"/>
  <c r="M169" i="8"/>
  <c r="M134" i="8"/>
  <c r="M99" i="8"/>
  <c r="M64" i="8"/>
  <c r="M17" i="8"/>
  <c r="M28" i="8"/>
  <c r="M164" i="8"/>
  <c r="M129" i="8"/>
  <c r="M94" i="8"/>
  <c r="M7" i="8"/>
  <c r="M12" i="8"/>
  <c r="M26" i="8"/>
  <c r="M20" i="8"/>
  <c r="M34" i="8"/>
  <c r="M13" i="8"/>
  <c r="M8" i="8"/>
  <c r="M9" i="8"/>
  <c r="M18" i="8"/>
  <c r="M33" i="8"/>
  <c r="M25" i="8"/>
  <c r="M24" i="8"/>
  <c r="M37" i="8"/>
  <c r="M16" i="8"/>
  <c r="M14" i="8"/>
  <c r="M32" i="8"/>
  <c r="M30" i="8"/>
  <c r="M36" i="8"/>
  <c r="M31" i="8"/>
  <c r="M29" i="8"/>
  <c r="M11" i="8"/>
  <c r="M35" i="8"/>
  <c r="D4" i="1"/>
  <c r="I16" i="9" l="1"/>
  <c r="J15" i="9" s="1"/>
  <c r="M11" i="9"/>
  <c r="N11" i="9" s="1"/>
  <c r="D9" i="1"/>
  <c r="D8" i="1"/>
  <c r="D7" i="1"/>
  <c r="D6" i="1"/>
  <c r="D5" i="1"/>
  <c r="J14" i="9" l="1"/>
  <c r="J10" i="9"/>
  <c r="J16" i="9"/>
  <c r="N9" i="9"/>
  <c r="N8" i="9"/>
  <c r="N7" i="9"/>
  <c r="N6" i="9"/>
  <c r="N10" i="9"/>
  <c r="J13" i="9"/>
  <c r="J12" i="9"/>
  <c r="J11" i="9"/>
  <c r="J7" i="9"/>
  <c r="J9" i="9"/>
  <c r="J8" i="9"/>
  <c r="J6" i="9"/>
  <c r="C4" i="1"/>
  <c r="C9" i="1"/>
  <c r="C6" i="1"/>
  <c r="C7" i="1"/>
  <c r="C8" i="1"/>
  <c r="C5" i="1"/>
  <c r="D10" i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<sst xmlns="http://schemas.openxmlformats.org/spreadsheetml/2006/main" count="2170" uniqueCount="464">
  <si>
    <t>Dados Gerais</t>
  </si>
  <si>
    <t>Concluída</t>
  </si>
  <si>
    <t>Concluídas</t>
  </si>
  <si>
    <t>Atrasada</t>
  </si>
  <si>
    <t>Atrasadas</t>
  </si>
  <si>
    <t>Reprogramada</t>
  </si>
  <si>
    <t>Reprogramadas</t>
  </si>
  <si>
    <t>Em Andamento</t>
  </si>
  <si>
    <t>Em Risco</t>
  </si>
  <si>
    <t>Anulada</t>
  </si>
  <si>
    <t>Anuladas</t>
  </si>
  <si>
    <t>Total de Etapas</t>
  </si>
  <si>
    <t>AÇÃO
(o que?)</t>
  </si>
  <si>
    <t>ETAPA
(como?)</t>
  </si>
  <si>
    <t>RESPONSÁVEL
(quem?)</t>
  </si>
  <si>
    <t>PRAZO DE INÍCIO</t>
  </si>
  <si>
    <t>PRAZO DE TÉRMINO</t>
  </si>
  <si>
    <t>NOVO PRAZO PREVISTO</t>
  </si>
  <si>
    <t>PRAZO REALIZADO</t>
  </si>
  <si>
    <t>STATUS</t>
  </si>
  <si>
    <t>OBSERVAÇÕES</t>
  </si>
  <si>
    <t>DIRETORIA DE ADMINISTRAÇÃO</t>
  </si>
  <si>
    <t>RECURSOS HUMANOS</t>
  </si>
  <si>
    <t>Flávia</t>
  </si>
  <si>
    <t>ARQUIVO</t>
  </si>
  <si>
    <t>COMPRAS,  LICITAÇÕES E CONTRATOS</t>
  </si>
  <si>
    <t>PATRIMÔNIO</t>
  </si>
  <si>
    <t>TECNOLOGIA DA INFORMAÇÃO</t>
  </si>
  <si>
    <t>DIRETORIA DE BENEFÍCIOS</t>
  </si>
  <si>
    <t>ARRECADAÇÃO</t>
  </si>
  <si>
    <t>ATENDIMENTO</t>
  </si>
  <si>
    <t>BENEFÍCIOS</t>
  </si>
  <si>
    <t>Sueli</t>
  </si>
  <si>
    <t>Executar campanha "Janeiro Branco"</t>
  </si>
  <si>
    <t>Executar campanha "Fevereiro Roxo"</t>
  </si>
  <si>
    <t>Executar campanha "Fevereiro Laranja"</t>
  </si>
  <si>
    <t>Executar campanha "Março Azul Escuro"</t>
  </si>
  <si>
    <t>Executar campanha "Abril Azul"</t>
  </si>
  <si>
    <t>Executar campanha "Maio Amarelo"</t>
  </si>
  <si>
    <t>Executar campanha "Junho Vermelho"</t>
  </si>
  <si>
    <t>Executar campanha "Junho Laranja"</t>
  </si>
  <si>
    <t>Executar campanha "Julho Amarelo"</t>
  </si>
  <si>
    <t>Executar campanha "Agosto Dourado"</t>
  </si>
  <si>
    <t>Executar campanha "Setembro Vermelho"</t>
  </si>
  <si>
    <t>Executar campanha "Setembro Verde"</t>
  </si>
  <si>
    <t>Executar campanha "Setembro Amarelo"</t>
  </si>
  <si>
    <t>Executar campanha "Outubro Rosa"</t>
  </si>
  <si>
    <t>Executar campanha "Novembro Azul"</t>
  </si>
  <si>
    <t>Executar campanha "Dezembro Laranja"</t>
  </si>
  <si>
    <t>Executar campanha "Dezembro Vermelho"</t>
  </si>
  <si>
    <t>DIRETORIA DE FINANÇAS E INVESTIMENTOS</t>
  </si>
  <si>
    <t>ATUARIAL</t>
  </si>
  <si>
    <t>INVESTIMENTOS</t>
  </si>
  <si>
    <t>CONTÁBIL</t>
  </si>
  <si>
    <t>Implantar o Sistema de Informação de Custos do Setor Público (SICSP) no IPRESB</t>
  </si>
  <si>
    <t>JURÍDICO</t>
  </si>
  <si>
    <t>EDUCAÇÃO PREVIDENCIÁRIA</t>
  </si>
  <si>
    <t>Atuarial</t>
  </si>
  <si>
    <t>Arquivo</t>
  </si>
  <si>
    <t>Atendimento</t>
  </si>
  <si>
    <t>Benefícios</t>
  </si>
  <si>
    <t>Sem ação prevista.</t>
  </si>
  <si>
    <t>Executar campanhas do "calendário colorido da saúde" em 2020</t>
  </si>
  <si>
    <t>Criar um Plano de Continuidade para o IPRESB</t>
  </si>
  <si>
    <r>
      <rPr>
        <b/>
        <sz val="10"/>
        <color theme="1"/>
        <rFont val="Calibri"/>
        <family val="2"/>
        <scheme val="minor"/>
      </rPr>
      <t>23/02/2021</t>
    </r>
    <r>
      <rPr>
        <sz val="10"/>
        <color theme="1"/>
        <rFont val="Calibri"/>
        <family val="2"/>
        <scheme val="minor"/>
      </rPr>
      <t xml:space="preserve"> - Em andamento.</t>
    </r>
  </si>
  <si>
    <t>GERAL</t>
  </si>
  <si>
    <t>Concluir a inclusão dos processos Administrativos no Controle</t>
  </si>
  <si>
    <t>Arthur</t>
  </si>
  <si>
    <t>Revisar os processos de Benefícios constantes do Controle</t>
  </si>
  <si>
    <t>Digitalizar processos do IPRESB</t>
  </si>
  <si>
    <t>Revisar o projeto básico da Digitalização</t>
  </si>
  <si>
    <t>Definir próximos passos da Digitalização</t>
  </si>
  <si>
    <t>Implantar e-Social</t>
  </si>
  <si>
    <t>Realizar reunião de alinhamento com a ASPPREV</t>
  </si>
  <si>
    <r>
      <rPr>
        <b/>
        <sz val="10"/>
        <color theme="1"/>
        <rFont val="Calibri"/>
        <family val="2"/>
        <scheme val="minor"/>
      </rPr>
      <t>23/2/2021</t>
    </r>
    <r>
      <rPr>
        <sz val="10"/>
        <color theme="1"/>
        <rFont val="Calibri"/>
        <family val="2"/>
        <scheme val="minor"/>
      </rPr>
      <t xml:space="preserve"> - Concluída no prazo.</t>
    </r>
  </si>
  <si>
    <t>SERVIÇO SOCIAL</t>
  </si>
  <si>
    <t>Realizar piloto de recadastramento através das visitas dos servidores ao Instituto</t>
  </si>
  <si>
    <t>Planejar próximos passos do piloto de redastramento</t>
  </si>
  <si>
    <t>Recadastrar Servidores Municipais</t>
  </si>
  <si>
    <t>Publicar Relatório com as ações cadastrais até abril</t>
  </si>
  <si>
    <t>Publicar Relatório com as ações cadastrais até julho</t>
  </si>
  <si>
    <t>Publicar Relatório com as ações cadastrais até outubro</t>
  </si>
  <si>
    <t>Definir modelos de respostas padrão para os questionamentos mais comuns</t>
  </si>
  <si>
    <t>Levantar os questionamentos mais comuns</t>
  </si>
  <si>
    <t>Marcelo Larangeira</t>
  </si>
  <si>
    <t>Elaborar contra-argumentos</t>
  </si>
  <si>
    <t>Publicar no site do IPRESB um FAQ (Perguntas e Respostas Frequentes)</t>
  </si>
  <si>
    <t>Implantação do processo eletrônico na área de Benefícios</t>
  </si>
  <si>
    <t>Avaliar o custo-benefício de manter a administração do processo eletrônico na Aspprev ou de mudar para outra empresa no mercado</t>
  </si>
  <si>
    <t>Solicitar à FIA um exemplo de Plano de Continuidade que seja aplicável ao IPRESB</t>
  </si>
  <si>
    <r>
      <rPr>
        <b/>
        <sz val="10"/>
        <color theme="1"/>
        <rFont val="Calibri"/>
        <family val="2"/>
        <scheme val="minor"/>
      </rPr>
      <t>23/02/2021</t>
    </r>
    <r>
      <rPr>
        <sz val="10"/>
        <color theme="1"/>
        <rFont val="Calibri"/>
        <family val="2"/>
        <scheme val="minor"/>
      </rPr>
      <t xml:space="preserve"> - A reunião está agendada para dia 24/02/2021, na sede do IPRESB.</t>
    </r>
  </si>
  <si>
    <t>Ampliar os Controles de Processos Arquivados</t>
  </si>
  <si>
    <t>Verificar bancos ou instituições financeiras que prestam serviço de custódia centralizada</t>
  </si>
  <si>
    <t>Solicitar à FIA exemplos de Regimes que centralizam a custódia, a fim de se avaliar a viabilidade deste serviço para o IPRESB</t>
  </si>
  <si>
    <t>Francisco</t>
  </si>
  <si>
    <t>Solicitar a migração de Nível no Pró-Gestão</t>
  </si>
  <si>
    <t>Apresentar à Diretoria Executiva uma proposta de migração de Nível no Pró-Gestão</t>
  </si>
  <si>
    <t>Finalizar o Termo de Referência da Licitação do Sistema</t>
  </si>
  <si>
    <t>Após a contratação, alimentar o sistema com dados de 2019 e o máximo possível de dados de 2020</t>
  </si>
  <si>
    <t>Classificar ações como Possíveis, Prováveis ou Remotas</t>
  </si>
  <si>
    <t>Isabela</t>
  </si>
  <si>
    <t>Definir as diretrizes para classificação das ações como possíveis, prováveis ou remotas</t>
  </si>
  <si>
    <t>Realizar análise do nível de assertividade das classificações das ações judiciais (provável, possível e remota)</t>
  </si>
  <si>
    <t xml:space="preserve">Elaborar relatório anual </t>
  </si>
  <si>
    <t>CONTENCIOSO</t>
  </si>
  <si>
    <t>Revisar a Política de Segurança da Informação (PSI)</t>
  </si>
  <si>
    <t>Contemplar os itens do Manual do Pró-Gestão e a Lei Geral de Proteção de Dados</t>
  </si>
  <si>
    <t>Realizar reunião de apresentação e aprovação da PSI</t>
  </si>
  <si>
    <t>CONTROLADORIA INTERNA</t>
  </si>
  <si>
    <t>OPERACIONAL</t>
  </si>
  <si>
    <t>Controlar Prazos de Entregas</t>
  </si>
  <si>
    <t>Definir todas as obrigações que o Instituto é obrigado a entregar para o Ente, Tribunal de contas e órgãos fiscalizadores e reguladores (por exemplo Receita Federal e Secretaria de Previdência)</t>
  </si>
  <si>
    <t>Criar Árvore de Indicadores do IPRESB</t>
  </si>
  <si>
    <t>Elaborar sugestão de indicadores de gestão</t>
  </si>
  <si>
    <t>Apresentar indicadores aos gestores e ajustar conforme o caso</t>
  </si>
  <si>
    <t>Implantar os indicadores de gestão do IPRESB</t>
  </si>
  <si>
    <t>Acompanhar mensalmente os indicadores</t>
  </si>
  <si>
    <t>Elaborar relatório de gestão</t>
  </si>
  <si>
    <t>Definir o gestor e o responsável pela execução da obrigação</t>
  </si>
  <si>
    <t>Elaborar relatório periódico de acompanhamento das obrigações do Instituto</t>
  </si>
  <si>
    <t>Arnaldo</t>
  </si>
  <si>
    <t>Lucas</t>
  </si>
  <si>
    <t xml:space="preserve">Lucas </t>
  </si>
  <si>
    <t>ÁREA ADMINISTRATIVA</t>
  </si>
  <si>
    <t>ÁREA</t>
  </si>
  <si>
    <t>LICITAÇÕES E CONTRATOS</t>
  </si>
  <si>
    <t>Implantação do sistema de pregão eletrônico</t>
  </si>
  <si>
    <t>Paulina</t>
  </si>
  <si>
    <t>ALMOXARIFADO</t>
  </si>
  <si>
    <t>Estudo para aquisições por lotes de itens não perecíveis e redução de papel (programa Barueri sem papel)</t>
  </si>
  <si>
    <t>Redução de custos e diminuição de consumo de papel</t>
  </si>
  <si>
    <t>Fernanda</t>
  </si>
  <si>
    <t>Planilha e arquivo físico contendo processos de todas as áreas do instituto</t>
  </si>
  <si>
    <t>Ampliar o controle de entrada e saída de processos</t>
  </si>
  <si>
    <t>BENS PATRIMONIAIS</t>
  </si>
  <si>
    <t>Levantamento de necessidades, manutenções preventivas e desfazimento de itens ociosos (sem reparo)</t>
  </si>
  <si>
    <t>Melhor aproveitamento de itens existentes e liberação de espaço</t>
  </si>
  <si>
    <t>Melhoria na gestão patrimonial</t>
  </si>
  <si>
    <t>GESTÃO DE PESSOAL</t>
  </si>
  <si>
    <t>Armazenar os registros de ponto de entrada, saída e pausa para refeição</t>
  </si>
  <si>
    <t>Controlar de forma eficiente a jornada de trabalho dos servidores</t>
  </si>
  <si>
    <t>Flávia/Rafael</t>
  </si>
  <si>
    <t>Utilização do sistema solar</t>
  </si>
  <si>
    <t>Reduzir utilização de papel</t>
  </si>
  <si>
    <t>servidores instituto</t>
  </si>
  <si>
    <t>Projeto de lei para criação do depto de TI</t>
  </si>
  <si>
    <t>Formalização dos processos e melhoria na Segurança da Informação</t>
  </si>
  <si>
    <t xml:space="preserve">Adequação a LGPD e aprimoramento da area de Tecnologia de Informação. </t>
  </si>
  <si>
    <t>IPRESB</t>
  </si>
  <si>
    <t>CAPACITAÇÃO SERVIDORES</t>
  </si>
  <si>
    <t>Cursos, palestras e congressos</t>
  </si>
  <si>
    <t>Marcelo Caetano</t>
  </si>
  <si>
    <t>CAPACITAÇÃO CONSELHOS E COMITE</t>
  </si>
  <si>
    <t>qualificar os conselheiros para aperfeiçoar seus conhecimentos dentro de cada orgão que atuam</t>
  </si>
  <si>
    <t>ÁREA DE BENEFÍCIOS</t>
  </si>
  <si>
    <t xml:space="preserve"> BASE DE DADOS</t>
  </si>
  <si>
    <t>Paralizada em 2019 a 2021 pela pandemia.</t>
  </si>
  <si>
    <t>Marcelo e Bruno</t>
  </si>
  <si>
    <t>COMPENSAÇÃO PREVIDENCIÁRIA</t>
  </si>
  <si>
    <t>Elaboração de requerimentos</t>
  </si>
  <si>
    <t>Solicitar compensações previdenciárias</t>
  </si>
  <si>
    <t>Marcelo e Eliana</t>
  </si>
  <si>
    <t>Em andamento</t>
  </si>
  <si>
    <t>Iniciamos os requerimentos entre RPPS</t>
  </si>
  <si>
    <t xml:space="preserve">EDUCAÇÃO PREVIDENCIARIA </t>
  </si>
  <si>
    <t>Envolve todos as Unidades de Gestão</t>
  </si>
  <si>
    <t>Cursos de capacitação na área de atendimento e de regras de aposentadorias e de pensões por morte. </t>
  </si>
  <si>
    <t> Marcelo</t>
  </si>
  <si>
    <t>Chefe de tesouraria e contadora.</t>
  </si>
  <si>
    <t> Em andamento</t>
  </si>
  <si>
    <t>TESOURARIA</t>
  </si>
  <si>
    <t>Chefe de tesouraria, Gerente de investimentos e contadora.</t>
  </si>
  <si>
    <r>
      <t> </t>
    </r>
    <r>
      <rPr>
        <sz val="12"/>
        <color theme="1"/>
        <rFont val="Calibri"/>
        <family val="2"/>
      </rPr>
      <t> Em andamento</t>
    </r>
  </si>
  <si>
    <t>ORÇAMENTO</t>
  </si>
  <si>
    <r>
      <t> </t>
    </r>
    <r>
      <rPr>
        <sz val="11"/>
        <color theme="1"/>
        <rFont val="Calibri"/>
        <family val="2"/>
      </rPr>
      <t>Efetuar/acompanhar despesas/receitas</t>
    </r>
  </si>
  <si>
    <t> Contadores.</t>
  </si>
  <si>
    <t>CARTEIRA DE INVESTIMENTOS</t>
  </si>
  <si>
    <t>Gestor, gerente de investimentos e agente previdenciário.</t>
  </si>
  <si>
    <t>POLÍTICA DE INVESTIMENTOS</t>
  </si>
  <si>
    <t> Comitê de Investimentos</t>
  </si>
  <si>
    <t> Presidente do Comitê.</t>
  </si>
  <si>
    <t>ÁREA JURÍDICA</t>
  </si>
  <si>
    <t>Transparência</t>
  </si>
  <si>
    <t>ÁREA DE GOVERNANÇA</t>
  </si>
  <si>
    <t>INFORMATIVOS PERIÓDICOS</t>
  </si>
  <si>
    <t>Elaboração do boletim informativo do IPRESB – INFOIPRESB, que disponibiliza as principais notícias do Instituto e pertinentes aos segurados.</t>
  </si>
  <si>
    <t>Imprensa e Servidores</t>
  </si>
  <si>
    <t>Disponibilizar as  notícias, informações financeiras e previdenciárias aos beneficiários  do Instituto.</t>
  </si>
  <si>
    <t>COMISSÃO DE COMUNICAÇÃO</t>
  </si>
  <si>
    <t>Criação de comissão que cuidará das divulgações referentes à informações institucionais, previdenciárias e de finanças do Instituto.</t>
  </si>
  <si>
    <t>Gabinete</t>
  </si>
  <si>
    <t>Manter os segurados informados de todas as ações do IPRESB.</t>
  </si>
  <si>
    <t>COMISSÃO DE PLANEJAMENTO ESTRATÉGICO</t>
  </si>
  <si>
    <t>Comissão para acompanhamento e monitoramento do planejamento estratégico</t>
  </si>
  <si>
    <t>Gestores e Gabinete</t>
  </si>
  <si>
    <t xml:space="preserve">Monitorar o andamento das ações para atingir as metas especificadas no planejamento estratégico alem de assessorar as unidades contribuindo nas melhorias dos processos </t>
  </si>
  <si>
    <t>PESQUISA DE SATISFAÇÃO</t>
  </si>
  <si>
    <t>Incluir pesquisa de satisfação no site e no atendimento presencial.</t>
  </si>
  <si>
    <t>Diretoria Executiva</t>
  </si>
  <si>
    <t>Medir os pontos fortes e fracos do Instituto.</t>
  </si>
  <si>
    <t xml:space="preserve">SEMINÁRIOS E VIDEOS EDUCATIVOS </t>
  </si>
  <si>
    <t>Realização de seminários previdenciário e financeiro, como forma de disseminar conhecimento nas áreas vitais do Instituto</t>
  </si>
  <si>
    <t>Diretoria Executiva, Setor Previdenciário e Financeiro</t>
  </si>
  <si>
    <t>Disponibilizar aos servidores ativos, aposentados e pensionistas maior conhecimento na área do RPPS</t>
  </si>
  <si>
    <t xml:space="preserve">Ampliar o método de inscrição e divulgação  </t>
  </si>
  <si>
    <t xml:space="preserve">Aumentar a quantidade de candidatos </t>
  </si>
  <si>
    <t>Aprimoriar o processo de eleição online</t>
  </si>
  <si>
    <t>Aumentar a participação dos segurados</t>
  </si>
  <si>
    <t>Gabinete, controle interno e gestores</t>
  </si>
  <si>
    <t xml:space="preserve">RELATÓRIO DE GOVERNANÇA CORPORATIVA </t>
  </si>
  <si>
    <t>Controle Interno e Gestores</t>
  </si>
  <si>
    <t>Atender ao Nível III do Pró-Gestão e maior transparencia através da análise de cada unidade</t>
  </si>
  <si>
    <t>CERTIFICAÇÃO PROFISSIONAL</t>
  </si>
  <si>
    <t xml:space="preserve">Capacitar e obter a certificação profissional para gestores, dirigentes, membros conselhos e comitê </t>
  </si>
  <si>
    <t>Atender as exigencias mínimas da Portaria Sec. Da Previdencia nº 9907/2020</t>
  </si>
  <si>
    <t>DEPARTAMENTO</t>
  </si>
  <si>
    <t>QUEM</t>
  </si>
  <si>
    <t>O QUE? (PROJETO)</t>
  </si>
  <si>
    <t>PORQUE? (OBJETIVO)</t>
  </si>
  <si>
    <t>COMO? (AÇÃO)</t>
  </si>
  <si>
    <t>Proporcionar  o desenvolvimento profissional e pessoal dos membros dos colegiados, assim como o acompanhar as leis vigentes</t>
  </si>
  <si>
    <t>Programas:PePrev/PPA/Pós Aposentadoria</t>
  </si>
  <si>
    <t>Avaliação atuarial</t>
  </si>
  <si>
    <t xml:space="preserve">Programa de treinamento e capacitação </t>
  </si>
  <si>
    <t>Aprimorar os conhecimentos dos servidores efetivos do IPRESB para melhor atender os segurados</t>
  </si>
  <si>
    <t>Levar para os segurados conhecimento sobre os direitos previdenciarios</t>
  </si>
  <si>
    <t xml:space="preserve">Proporcionar condições
técnicas efetivas de
atingimento do
Equilíbrio Financeiro e
Atuarial </t>
  </si>
  <si>
    <t>Agentes previdenciários</t>
  </si>
  <si>
    <t>Levantamento do público-alvo a ser recenseado e definição da logística e do
calendário de realização do censo; elaboração de ações
administrativas regulamentando a
realização do censo;</t>
  </si>
  <si>
    <t>x</t>
  </si>
  <si>
    <t>Treinar 100% dos conselhos e comitê</t>
  </si>
  <si>
    <t xml:space="preserve">Treinar 100% dos servidores </t>
  </si>
  <si>
    <t>PROCESSO DIGITAL</t>
  </si>
  <si>
    <t>40% servidores ativos</t>
  </si>
  <si>
    <t>60% servidores ativos</t>
  </si>
  <si>
    <t>Censo Previdenciário servidores ativos</t>
  </si>
  <si>
    <t>Censo Previdenciário aposentados e pensionistas</t>
  </si>
  <si>
    <t>Recadastramento mensal no mês do aniversário</t>
  </si>
  <si>
    <t>Prova de vida e manter os dados atualizados</t>
  </si>
  <si>
    <t xml:space="preserve">Promover através de um Plano de custeio e financiamento as condições financeiras necessárias para o equilibrio atuarial </t>
  </si>
  <si>
    <t>Equilíbrio financeiro do Instituto</t>
  </si>
  <si>
    <t>Concluído</t>
  </si>
  <si>
    <t>80% servidores ativos</t>
  </si>
  <si>
    <t>100% servidores ativos</t>
  </si>
  <si>
    <t>Planejar</t>
  </si>
  <si>
    <t>Retomada em jan/2022</t>
  </si>
  <si>
    <t>Compensação financeira entre os regimes de previdencia</t>
  </si>
  <si>
    <t>Adequação à nova lei de licitação e diminuir os processos de dispensa de licitação com despesas de consumo</t>
  </si>
  <si>
    <t>Implantação de ponto eletrônico e banco de horas com regulamentação</t>
  </si>
  <si>
    <t>50% dos processos via digital</t>
  </si>
  <si>
    <t>100% dos processos via digital</t>
  </si>
  <si>
    <t>80% dos processos via digital</t>
  </si>
  <si>
    <t>Implantar a área de T.I no ambiente organizacional do IPRESB dotando-a de pessoas e segregação de funções e promover efetivamente ações para pratica diaria da Política de Segurança da Informação</t>
  </si>
  <si>
    <t>Planejado</t>
  </si>
  <si>
    <t>Proporcionar melhoria na gestão financeira e controle gerencial das receitas oriundas das contribuições e aportes financeiros.</t>
  </si>
  <si>
    <t>Otimizar os processos de cobrança</t>
  </si>
  <si>
    <t>QUEM?</t>
  </si>
  <si>
    <t>Garantir 100% do recolhimento das contribuições previdenciárias de acordo com a legislação</t>
  </si>
  <si>
    <t>FINANÇAS E INVESTIMENTOS</t>
  </si>
  <si>
    <t>Controle de repasse de contribuições e aportes</t>
  </si>
  <si>
    <t>Efetuar os pagamentoscom redução de 50% do tempo hoje observado</t>
  </si>
  <si>
    <t xml:space="preserve">Proporcionar melhoria na gestão financeira </t>
  </si>
  <si>
    <t xml:space="preserve">Garantir 90% de eficiência na elaboração do Orçamento, evitando a necessidade de suplementação orçamentária
</t>
  </si>
  <si>
    <r>
      <t> </t>
    </r>
    <r>
      <rPr>
        <sz val="10"/>
        <color theme="1"/>
        <rFont val="Calibri"/>
        <family val="2"/>
      </rPr>
      <t>Acompanhamento mensal do orçamento</t>
    </r>
  </si>
  <si>
    <t>Controlar o orçamento para planejar o futuro</t>
  </si>
  <si>
    <t> Monitoramento diário da carteira de investimentos com auxílio do software e da assessoria de investimentos</t>
  </si>
  <si>
    <t xml:space="preserve">Análise da conjuntura econômica, cenários e perspectivas do mercado financeiro; Definição das estratégias de alocação; Gestão de investimentos, considerando sua estrutura, propostas de aprimoramento, critérios de credenciamento para escolha das instituições financeiras
</t>
  </si>
  <si>
    <t>Nortear as ações do Comitê para maior eficiência financeira dos investimentos</t>
  </si>
  <si>
    <t xml:space="preserve"> Melhoria contínua dos mecanismos de controle da carteira de investimentos</t>
  </si>
  <si>
    <t xml:space="preserve"> Elaboração anual da Política de Investimentos </t>
  </si>
  <si>
    <t>Alcançar a rentabilidade mínima prevista na Política de Investimentos</t>
  </si>
  <si>
    <t>CAPACITAÇÃO COMITÊ</t>
  </si>
  <si>
    <t xml:space="preserve">CAPACITAÇÃO SERVIDORES </t>
  </si>
  <si>
    <t>Elaborar um programa permanente de treinamento voltado para as áreas do Instituto</t>
  </si>
  <si>
    <t>Melhoria na área de conhecimento dos membros do Comitê</t>
  </si>
  <si>
    <t>Treinar 100% dos membros do Comitê de Investimentos em matéria sobre o sistema financeiro, mercado financeiro e de capitais e fundos de investimentos.</t>
  </si>
  <si>
    <t xml:space="preserve">Planejar e controlar as receitas, despesas e demais movimentações de caixa </t>
  </si>
  <si>
    <t>Gerenciar riscos</t>
  </si>
  <si>
    <t>Constituir reservas em quantidades suficientes para garantir os planos de benefícios</t>
  </si>
  <si>
    <t xml:space="preserve">Identificar cursos promovidos
que complementem à necessidade de informação e conhecimento de cada área
</t>
  </si>
  <si>
    <t>Qualificar os servidores para aperfeiçoar seus conhecimentos dentro de cada orgão que atuam</t>
  </si>
  <si>
    <t>Gestor</t>
  </si>
  <si>
    <t>Diminuir o contecioso jurídico</t>
  </si>
  <si>
    <t>Ampliar o conhecimento aos segurados quanto aos seus direitos</t>
  </si>
  <si>
    <t>Diminuir o passivo previdenciário por decisão judicial</t>
  </si>
  <si>
    <t>Atualização contínua da legislação em vigor</t>
  </si>
  <si>
    <t>Cursos de capacitação e acompanhamento da nova legislação e suas alterações</t>
  </si>
  <si>
    <t>Busca da melhoria da eficiência</t>
  </si>
  <si>
    <t>mínimo 02 cursos ao ano</t>
  </si>
  <si>
    <t>Procuradoria</t>
  </si>
  <si>
    <t>Reduzir em 20 % (vinte por cento) o Contencioso Judicial, diminuindo o passivo previdenciário por decisão judicial.</t>
  </si>
  <si>
    <t>Planejada</t>
  </si>
  <si>
    <t>1 relatório por ano</t>
  </si>
  <si>
    <t>Avaliação do passivo judicial</t>
  </si>
  <si>
    <t>Status</t>
  </si>
  <si>
    <t>Otimizar o processo eleitoral para escolha dos conselheiros</t>
  </si>
  <si>
    <t>04 edições ao ano</t>
  </si>
  <si>
    <t>Aumentar em 50% a quantidade de candidatos inscritos</t>
  </si>
  <si>
    <t>Aumentar em 50% a quantidade de votação</t>
  </si>
  <si>
    <t>90% de satisfação</t>
  </si>
  <si>
    <t>95% de satisfação</t>
  </si>
  <si>
    <t>75% satisfação</t>
  </si>
  <si>
    <t>80% de satisfação</t>
  </si>
  <si>
    <t>85% de satisfação</t>
  </si>
  <si>
    <t xml:space="preserve">04 reuniões anual para acompanhar as ações e revisar o planejamento </t>
  </si>
  <si>
    <t>01 seminário para cada seguimento; 1 video educativo por mês</t>
  </si>
  <si>
    <t>Referência em gestão previdenciária</t>
  </si>
  <si>
    <t xml:space="preserve">Certificação Pro-Gestão avançar nível/manter; participar das premiações nacionais </t>
  </si>
  <si>
    <t>Plano de ação para atender as exigencias implementando boas práticas</t>
  </si>
  <si>
    <t>NÍVEL III PRO GESTÃO</t>
  </si>
  <si>
    <t>60% boas práticas implementadas</t>
  </si>
  <si>
    <t>70% boas práticas implementadas</t>
  </si>
  <si>
    <t>80% boas práticas implementadas</t>
  </si>
  <si>
    <t>90% boas práticas implementadas</t>
  </si>
  <si>
    <t>Atender a nova lei de licitação</t>
  </si>
  <si>
    <t>Gerenciar o fluxo e o armazenamento adequado dos documentos do arquivo</t>
  </si>
  <si>
    <t>Adequação ao programa Barueri sem papel no Almoxarifado</t>
  </si>
  <si>
    <t xml:space="preserve">Processo digital </t>
  </si>
  <si>
    <t>Desenvolvimento profissional e pessoal dos servidores, assim como  acompanhar as leis vigentes</t>
  </si>
  <si>
    <t>Melhoria na area de conhecimento e condições de trabalho dos servidores</t>
  </si>
  <si>
    <t>Realizar 100% das aquisições de bens de consumo em pregão eletrônico</t>
  </si>
  <si>
    <t>95% dos aposentados e pensionistas anualmente</t>
  </si>
  <si>
    <t>sistema de gerenciamento de custos</t>
  </si>
  <si>
    <t>promover efetivamente ações para pratica diaria da Política de Segurança da Informação</t>
  </si>
  <si>
    <t xml:space="preserve">Treinar 75% dos servidores </t>
  </si>
  <si>
    <t xml:space="preserve">Treinar 80% dos servidores </t>
  </si>
  <si>
    <t xml:space="preserve">Treinar 85% dos servidores </t>
  </si>
  <si>
    <t xml:space="preserve">Treinar 90% dos servidores </t>
  </si>
  <si>
    <t xml:space="preserve">Treinar 75% dos conselhos e comitê </t>
  </si>
  <si>
    <t xml:space="preserve">Treinar 80% dos conselhos e comitê </t>
  </si>
  <si>
    <t xml:space="preserve">Treinar 85% dos conselhos e comitê </t>
  </si>
  <si>
    <t xml:space="preserve">Treinar 90% dos conselhos e comitê </t>
  </si>
  <si>
    <t>Analisar propostas e orçamentos; elaborar resolução</t>
  </si>
  <si>
    <t>Efetuar os pagamentoscom redução de 60% do tempo hoje observado</t>
  </si>
  <si>
    <t>Efetuar os pagamentoscom redução de 70% do tempo hoje observado</t>
  </si>
  <si>
    <t>Efetuar os pagamentoscom redução de 80% do tempo hoje observado</t>
  </si>
  <si>
    <t xml:space="preserve">aumentar em 40% o número de seguidores;  disponibiliar conteudos periodicos sobre atos do IPRESB e programas na mídia </t>
  </si>
  <si>
    <t>elaborar resolução e instituir a comissão para começar as reuniões e acompanhamento das ações</t>
  </si>
  <si>
    <t>Elaboração e publicação do relatorio de governança corporativa semestralmente</t>
  </si>
  <si>
    <t>promover curso para 100% dos conselheiros</t>
  </si>
  <si>
    <t>100% dos conselheiros certificados</t>
  </si>
  <si>
    <t>Inicialmente certificar no mínimo 1/3 conselhos adm e fiscal; 100% comitê</t>
  </si>
  <si>
    <t>METAS</t>
  </si>
  <si>
    <t xml:space="preserve">aumentar em 50% o número de seguidores;  disponibilizar conteudos periodicos sobre atos do IPRESB e programas na mídia </t>
  </si>
  <si>
    <t xml:space="preserve">aumentar em 60% o número de seguidores;  disponibilizar conteudos periodicos sobre atos do IPRESB e programas na mídia </t>
  </si>
  <si>
    <t xml:space="preserve">aumentar em 70% o número de seguidores;  disponibilizar conteudos periodicos sobre atos do IPRESB e programas na mídia </t>
  </si>
  <si>
    <t xml:space="preserve">aumentar em 80% o número de seguidores;  disponibilizar conteudos periodicos sobre atos do IPRESB e programas na mídia </t>
  </si>
  <si>
    <t>PLANEJAMENTO ESTRATEGICO - 2022 - 2026</t>
  </si>
  <si>
    <t xml:space="preserve">100% da frequencia em modo eletronico </t>
  </si>
  <si>
    <t>01 seminário para cada seguimento; 2 videos educativos por mês</t>
  </si>
  <si>
    <t>Educação previdenciária aos servidores ativos, através de palestras para todas as secretarias</t>
  </si>
  <si>
    <t>Treinar 75% dos membros do Comitê de Investimentos em matéria sobre o sistema financeiro, mercado financeiro e de capitais e fundos de investimentos.</t>
  </si>
  <si>
    <t>Treinar 80% dos membros do Comitê de Investimentos em matéria sobre o sistema financeiro, mercado financeiro e de capitais e fundos de investimentos.</t>
  </si>
  <si>
    <t>Treinar 85% dos membros do Comitê de Investimentos em matéria sobre o sistema financeiro, mercado financeiro e de capitais e fundos de investimentos.</t>
  </si>
  <si>
    <t>Treinar 90% dos membros do Comitê de Investimentos em matéria sobre o sistema financeiro, mercado financeiro e de capitais e fundos de investimentos.</t>
  </si>
  <si>
    <t xml:space="preserve">PEPREV: atender 25 pessoas mensalmente; PPA E PÓS APOSENTADORIA: 120 pessoas anualmente </t>
  </si>
  <si>
    <t xml:space="preserve">PEPREV: atender 50 pessoas mensalmente; PPA E PÓS APOSENTADORIA: 150 pessoas anualmente </t>
  </si>
  <si>
    <t xml:space="preserve">PEPREV: atender 50 pessoas mensalmente; PPA E PÓS APOSENTADORIA: 180 pessoas anualmente </t>
  </si>
  <si>
    <t xml:space="preserve">PEPREV: atender 50 pessoas mensalmente; PPA E PÓS APOSENTADORIA: 200 pessoas anualmente </t>
  </si>
  <si>
    <t xml:space="preserve">PEPREV: atender 50 pessoas mensalmente; PPA E PÓS APOSENTADORIA: 120 pessoas anualmente </t>
  </si>
  <si>
    <t> Acompanhamento mensal do orçamento</t>
  </si>
  <si>
    <r>
      <t> </t>
    </r>
    <r>
      <rPr>
        <sz val="10"/>
        <color theme="1"/>
        <rFont val="Calibri"/>
        <family val="2"/>
      </rPr>
      <t>Efetuar/acompanhar despesas/receitas</t>
    </r>
  </si>
  <si>
    <t>Comitê de Investimentos</t>
  </si>
  <si>
    <t>Contadores</t>
  </si>
  <si>
    <t> Presidente do Comitê</t>
  </si>
  <si>
    <t>-</t>
  </si>
  <si>
    <t>Área</t>
  </si>
  <si>
    <t>Administrativa</t>
  </si>
  <si>
    <t>Finanças E Investimentos</t>
  </si>
  <si>
    <t>Governança</t>
  </si>
  <si>
    <t>Jurídica</t>
  </si>
  <si>
    <t>Departamento</t>
  </si>
  <si>
    <t>Gestão De Pessoal</t>
  </si>
  <si>
    <t>Processo Digital</t>
  </si>
  <si>
    <t>Tecnologia Da Informação</t>
  </si>
  <si>
    <t>Licitações E Contratos</t>
  </si>
  <si>
    <t>Capacitação Conselhos E Comite</t>
  </si>
  <si>
    <t>Capacitação Servidores</t>
  </si>
  <si>
    <t>Bens Patrimoniais</t>
  </si>
  <si>
    <t>Almoxarifado</t>
  </si>
  <si>
    <t xml:space="preserve">Educação Previdenciaria </t>
  </si>
  <si>
    <t>Compensação Previdenciária</t>
  </si>
  <si>
    <t>Carteira De Investimentos</t>
  </si>
  <si>
    <t>Tesouraria</t>
  </si>
  <si>
    <t>Arrecadação</t>
  </si>
  <si>
    <t>Orçamento</t>
  </si>
  <si>
    <t>Capacitação Comitê</t>
  </si>
  <si>
    <t xml:space="preserve">Capacitação Servidores </t>
  </si>
  <si>
    <t>Política De Investimentos</t>
  </si>
  <si>
    <t>Procuradoria Previdênciária</t>
  </si>
  <si>
    <t>Total Geral</t>
  </si>
  <si>
    <t>PRAZO INICIAL</t>
  </si>
  <si>
    <t>Base De Dados</t>
  </si>
  <si>
    <t>PRAZO FINAL</t>
  </si>
  <si>
    <t>DATA ENTREGA</t>
  </si>
  <si>
    <t>DIAS ATRASO/ADIANTADO</t>
  </si>
  <si>
    <t>ANO PROJETO</t>
  </si>
  <si>
    <t/>
  </si>
  <si>
    <t>META</t>
  </si>
  <si>
    <t>Retomar recadastramento</t>
  </si>
  <si>
    <t>Educação previdenciária aos servidores ativos e inativos</t>
  </si>
  <si>
    <t>Apresentar relatório semestralmente</t>
  </si>
  <si>
    <t>Inscrições candidatos para eleição conselhos</t>
  </si>
  <si>
    <t>Aprovação do Conselho de Administração e enviar p/ CADPREV</t>
  </si>
  <si>
    <t>não há</t>
  </si>
  <si>
    <t xml:space="preserve">Adquirir sistema </t>
  </si>
  <si>
    <t>Reduzir em 20 % o Contencioso Judicial, diminuindo o passivo previdenciário por decisão judicial.</t>
  </si>
  <si>
    <t>RESPONSÁVEL</t>
  </si>
  <si>
    <t>Não Planejada</t>
  </si>
  <si>
    <t>Total</t>
  </si>
  <si>
    <t>Projetos</t>
  </si>
  <si>
    <t>%</t>
  </si>
  <si>
    <t>Ano</t>
  </si>
  <si>
    <t>Total Projetos</t>
  </si>
  <si>
    <t>Distr. %</t>
  </si>
  <si>
    <t>Elaborar relatório atuarial e registro do DRAA</t>
  </si>
  <si>
    <t>30% servidores ativos</t>
  </si>
  <si>
    <t>20% dos requerimentos</t>
  </si>
  <si>
    <t>40% dos requerimentos</t>
  </si>
  <si>
    <t>60% dos requerimentos</t>
  </si>
  <si>
    <t>80% dos requerimentos</t>
  </si>
  <si>
    <t>100% dos requerimentos</t>
  </si>
  <si>
    <t>Controle total dos processos arquivados de todas as áreas do instituto</t>
  </si>
  <si>
    <t>Apresentar relatório 1º semestre</t>
  </si>
  <si>
    <t>Apresentar relatório 2º semestre</t>
  </si>
  <si>
    <t>Enc. Oficio 179/2022 em 05/2022 com projeto alteração alíquotas dos servidores e patronal e tb aporte adicional ente</t>
  </si>
  <si>
    <t>O ano de 2022 está se mostrando um ano tão desafiador como os dois anteriores; Estudo ALM feito em 05/2022. Acompanhar resultado e demonstrar em gráfico comparando a meta</t>
  </si>
  <si>
    <t>4 edições já publicadas. Em 10/2022 saiu a ultima edição do ano</t>
  </si>
  <si>
    <t>Aprovado pelo Conselho de Administração em 09/06/2022 a Resolução de Bens Patrimoniais e divulgada no site oficial e para os servidores do IPRESB; feito novo inventário</t>
  </si>
  <si>
    <t>Aprovada certificação nível 3 em 04/2022; premio aneprem 3º lugar</t>
  </si>
  <si>
    <t>aprovada Resolução 49/2022 prestação de informações ações judiciais; Relatório disponibilizado no site</t>
  </si>
  <si>
    <t>Efetuar os pagamentos com redução de 50% do tempo hoje observado</t>
  </si>
  <si>
    <t>Concluída, parcialmente</t>
  </si>
  <si>
    <t>Meta não alcançada</t>
  </si>
  <si>
    <t>Juridico alegou que foge da alçada e do controle o passivo judicial</t>
  </si>
  <si>
    <t>Projeto Básico estava em conclusão, porem ação foi paralisada. Reprogramado para 2023 reavaliar conforme ata da 7ª reunião da diretoria executiva</t>
  </si>
  <si>
    <t>Aprovado pelo Conselho de Administração em 09/06/2022 criação do cargo assessoria de T.I. Portaria de nomeação assessor de TI inicio 10/2022; solicitado ao responsável ações sugeridas pelo pro-gestão</t>
  </si>
  <si>
    <t>Termo de acesso sistema comprasnet SIASG em 27/09/2022; Portaria de pregoeiros atualizada</t>
  </si>
  <si>
    <t xml:space="preserve">Contratado curso para certificação em 23/05/2022. Acesso ao curso a partir de 01/06/2022. </t>
  </si>
  <si>
    <t>Política de Investimentos aprovada em 17/11/2022</t>
  </si>
  <si>
    <t xml:space="preserve">Sistema de custos em execução; fAzer comparativo: orçamento previsto e RREO (relatorio execução orçamentária); verificar ocorrencias de suplementações </t>
  </si>
  <si>
    <t>Os repasses são efetuados mensalmente no quinto dia útil do mês subsequente; não há parcelamento conforme consta no relatorio DIPR. O dep. da tesouraria mensalmente faz o controle e conferencia dos valoes a serem recolhidos. Verificar situação dos cedidos para outros munícipios</t>
  </si>
  <si>
    <t>100% da procuradoria capacitada</t>
  </si>
  <si>
    <t xml:space="preserve">sistema já em utilização; encaminhada planilha tarefas para cada centro de custo. Sistemas digitais agilizaram as fases das despesas </t>
  </si>
  <si>
    <t>Iniciamos os requerimentos entre RPPS; Requerimentos só podem ser solicitados pelo COMPREV após homologação do TCE (aprox. 1 ano para TCE homologar atos de aposentadoria). Portanto, entre a concessão da aposentadoria até requerer a compensação leva mais de 1 ano e não é algo que o IPRESB possa interferir. Há planilha de controle com todos os processos e status da compensação. Fazer comparativo total de requerimentos por total compensado e qts compensações em 2022.</t>
  </si>
  <si>
    <t xml:space="preserve">Aquisição em 09/2022 do sistema Comprasnet SIASG para começar pregão eletronico e registro de preços. Devido nova nomeação ao cargo de chefe de nucleo de bens almoxarifao em out/2022, a servidora está atualizando o controle de estoque e o estudo de aquisiçao por lotes será realizado em 2023. </t>
  </si>
  <si>
    <r>
      <t xml:space="preserve">Divulgação do "siga o IPRESB" na área de atendimento, no job  e no final dos programas previdenciários; Comissão instituída Portaria nº 342/2022 ; </t>
    </r>
    <r>
      <rPr>
        <sz val="10"/>
        <rFont val="Calibri"/>
        <family val="2"/>
      </rPr>
      <t>verificar aumento de seguidores</t>
    </r>
  </si>
  <si>
    <t>Paralizada em 2019 a 2021 pela pandemia. Retomado PEPREV EM 19/4/2022. PEPREV total participantes: 424; PPA: 38; falta pós aposentadoria. Meta total: 320 pessoas; Total participanetes programas até 11/2022: 462 pessoas. Divulgação dos progrmas foi por envio de oficios a cada unidade de Barueri, site IPRESB, isntagram, facebook, jornal oficial materias sobre os programas, minuto Barueri e site Prefeitura reportagens sobre os programas. Porém, não foram todas as Secretarias que liberaram os servidores para PPA.</t>
  </si>
  <si>
    <t>99% das avaliações do atendimento foram positivas conforme dados do sistema (34% muito bom, 61% excelente, 34% muito bom) e apenas 1% constou ruim</t>
  </si>
  <si>
    <t xml:space="preserve">Verificada necessidade de equipamentos para gravação das lives. Portanto, aguardar proximo exercicio para adquirir os recursos tecnológicos. Conselho de Administração sugeriu fazer PEPREV online também. </t>
  </si>
  <si>
    <t>Relatório aprovado pelo Conselho de Adm. em 06/10/2022 e pelo Conselho Fiscal em 30/11/2022.</t>
  </si>
  <si>
    <t>ATUALIZAÇÃO</t>
  </si>
  <si>
    <t>100% Comitê de Investimentos capacitado</t>
  </si>
  <si>
    <t xml:space="preserve">Gestores responsaveis pelo andamento das ações, gabinete em 2022 passou a acompanhar as ações pro-gestão e auxiliar narevisão anual do planejamento após fechamento do exercicío. Por enquanto não será necessário formar comissão. Entretanto, ao longo do ano será analisado se alguma ação ficou paralisada a fim de constatar a necessidade de compor comissão com cada um dos representantes das unidades para controle, acompanhamento e avaliação para andamento dos objetivos gerais e específicos. </t>
  </si>
  <si>
    <t>Fernanda ate 09/2022; a partir de 10/2022Ana Claudia</t>
  </si>
  <si>
    <t>Fernanda ate 09/2022; a partir de 10/2022 Ana Claudia</t>
  </si>
  <si>
    <t>Portaria 291/2022 de 04/07/2022 Comissão Setorial Especializada; todos departamentos utilizando sistema Solar a partir de 08/2022; Projeto básico concluído. Programado licitação para início de 01/2023</t>
  </si>
  <si>
    <t xml:space="preserve">Realizado controle dos processos apenas dos departamentos de beneficios e licitações e compras. Com utilização sistema Solar na conclusao do processo todas as unidade estão encaminhando para o núcleo de processos. </t>
  </si>
  <si>
    <t>Faltam apenas 3% para recadastrar, ou seja, a 97% recadastrados inativos e pensionistas. Relatório comparativo recadastrados aposentados e pensionistas final de dez/2022</t>
  </si>
  <si>
    <r>
      <t xml:space="preserve">Paralizada em 2019 a 2021 pela pandemia. Retomada em 04/2022 a partir da Sec. Meio Ambiente; 08/2022 força tarefa em que todos departamentos do Instituto passaram a fazer recadastramento em escala de revezamento.  </t>
    </r>
    <r>
      <rPr>
        <sz val="10"/>
        <color theme="1"/>
        <rFont val="Calibri"/>
        <family val="2"/>
      </rPr>
      <t>28% dos servidores ativos recadastrados (IPRESB compareceu em todas as Secretarias da Prefeitura de Barueri e unidades da FIEB). Em 19/12 foram encaminhadas novas convocações para os pendentes (unidades que IPRESB ja compareceu) via whatsapp, email pessoal, email institucional. Fazer comparativo quant. Recadastrado/quant. Total segurados ativos final de 12/2022</t>
    </r>
  </si>
  <si>
    <t>100% dep. de finanças e investimentos e atuária capacitados</t>
  </si>
  <si>
    <t>100% do dep. administrativo capacitado</t>
  </si>
  <si>
    <t>100% dos colegiados inscritos no curso de certificação profissional; 67% conselho adm. participaram eventos capacitação; 100% conselho fiscal capacitados</t>
  </si>
  <si>
    <t xml:space="preserve">93% dep. beneficios capacitado.                       Devido alta rotatividade no departamento de atendimento  optou-se por não contratar curso em 2022 até que equipe esteja fechada. Ao longo do ano disponibilizado a todos servidores cursos oferecidos pela XP já que IPRESB é cliente, também foi divulgado cursos ENAP e TCE relacionados à area de beneficios.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</si>
</sst>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rgb="FFFFFFFF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2"/>
      <color theme="1"/>
      <name val="Arial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2"/>
      <color theme="1"/>
      <name val="Arial"/>
      <family val="2"/>
    </font>
    <font>
      <b/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1"/>
      <color rgb="FF000000"/>
      <name val="Calibri"/>
      <family val="2"/>
    </font>
    <font>
      <sz val="11"/>
      <color rgb="FF666666"/>
      <name val="Calibri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rgb="FF000000"/>
      <name val="Calibri"/>
      <family val="2"/>
    </font>
    <font>
      <sz val="9"/>
      <color rgb="FF000000"/>
      <name val="Arial"/>
      <family val="2"/>
    </font>
    <font>
      <sz val="10"/>
      <color rgb="FF666666"/>
      <name val="Calibri"/>
      <family val="2"/>
    </font>
    <font>
      <b/>
      <sz val="10"/>
      <color theme="0"/>
      <name val="Calibri"/>
      <family val="2"/>
    </font>
    <font>
      <sz val="9"/>
      <color theme="0"/>
      <name val="Calibri"/>
      <family val="2"/>
      <scheme val="minor"/>
    </font>
    <font>
      <sz val="10"/>
      <color theme="1"/>
      <name val="Calibri"/>
      <family val="2"/>
    </font>
    <font>
      <sz val="1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3E83C2"/>
        <bgColor indexed="64"/>
      </patternFill>
    </fill>
    <fill>
      <patternFill patternType="solid">
        <fgColor rgb="FF0101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3E347A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medium">
        <color rgb="FF45619F"/>
      </bottom>
      <diagonal/>
    </border>
    <border>
      <left/>
      <right/>
      <top style="medium">
        <color rgb="FF45619F"/>
      </top>
      <bottom style="medium">
        <color rgb="FF45619F"/>
      </bottom>
      <diagonal/>
    </border>
    <border>
      <left/>
      <right style="medium">
        <color rgb="FF45619F"/>
      </right>
      <top style="medium">
        <color rgb="FF45619F"/>
      </top>
      <bottom style="medium">
        <color rgb="FF45619F"/>
      </bottom>
      <diagonal/>
    </border>
    <border>
      <left/>
      <right/>
      <top style="medium">
        <color rgb="FF45619F"/>
      </top>
      <bottom/>
      <diagonal/>
    </border>
    <border>
      <left style="medium">
        <color rgb="FF45619F"/>
      </left>
      <right/>
      <top/>
      <bottom/>
      <diagonal/>
    </border>
    <border>
      <left/>
      <right style="medium">
        <color rgb="FF45619F"/>
      </right>
      <top/>
      <bottom/>
      <diagonal/>
    </border>
    <border>
      <left/>
      <right/>
      <top style="thin">
        <color rgb="FFDDEBF7"/>
      </top>
      <bottom style="thin">
        <color rgb="FFDDEBF7"/>
      </bottom>
      <diagonal/>
    </border>
    <border>
      <left style="thin">
        <color rgb="FFDDEBF7"/>
      </left>
      <right style="thin">
        <color rgb="FFDDEBF7"/>
      </right>
      <top style="thin">
        <color rgb="FFDDEBF7"/>
      </top>
      <bottom style="thin">
        <color rgb="FFDDEBF7"/>
      </bottom>
      <diagonal/>
    </border>
    <border>
      <left style="thin">
        <color rgb="FFDDEBF7"/>
      </left>
      <right/>
      <top/>
      <bottom/>
      <diagonal/>
    </border>
    <border>
      <left style="thin">
        <color rgb="FFDDEBF7"/>
      </left>
      <right/>
      <top style="thin">
        <color rgb="FFDDEBF7"/>
      </top>
      <bottom style="thin">
        <color theme="0"/>
      </bottom>
      <diagonal/>
    </border>
    <border>
      <left style="thin">
        <color rgb="FFDDEBF7"/>
      </left>
      <right style="thin">
        <color rgb="FFDDEBF7"/>
      </right>
      <top style="thin">
        <color theme="0"/>
      </top>
      <bottom/>
      <diagonal/>
    </border>
    <border>
      <left/>
      <right/>
      <top style="thin">
        <color rgb="FFDDEBF7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medium">
        <color rgb="FF45619F"/>
      </right>
      <top/>
      <bottom style="medium">
        <color rgb="FF45619F"/>
      </bottom>
      <diagonal/>
    </border>
    <border>
      <left style="medium">
        <color rgb="FF45619F"/>
      </left>
      <right style="thin">
        <color rgb="FF45619F"/>
      </right>
      <top style="medium">
        <color rgb="FF45619F"/>
      </top>
      <bottom style="thin">
        <color rgb="FF45619F"/>
      </bottom>
      <diagonal/>
    </border>
    <border>
      <left style="thin">
        <color rgb="FF45619F"/>
      </left>
      <right style="thin">
        <color rgb="FF45619F"/>
      </right>
      <top style="medium">
        <color rgb="FF45619F"/>
      </top>
      <bottom style="thin">
        <color rgb="FF45619F"/>
      </bottom>
      <diagonal/>
    </border>
    <border>
      <left style="thin">
        <color rgb="FF45619F"/>
      </left>
      <right style="medium">
        <color rgb="FF45619F"/>
      </right>
      <top style="medium">
        <color rgb="FF45619F"/>
      </top>
      <bottom style="thin">
        <color rgb="FF45619F"/>
      </bottom>
      <diagonal/>
    </border>
    <border>
      <left style="medium">
        <color rgb="FF45619F"/>
      </left>
      <right/>
      <top style="thin">
        <color rgb="FF45619F"/>
      </top>
      <bottom style="thin">
        <color rgb="FF45619F"/>
      </bottom>
      <diagonal/>
    </border>
    <border>
      <left/>
      <right/>
      <top style="thin">
        <color rgb="FF45619F"/>
      </top>
      <bottom style="thin">
        <color rgb="FF45619F"/>
      </bottom>
      <diagonal/>
    </border>
    <border>
      <left/>
      <right style="medium">
        <color rgb="FF45619F"/>
      </right>
      <top style="thin">
        <color rgb="FF45619F"/>
      </top>
      <bottom style="thin">
        <color rgb="FF45619F"/>
      </bottom>
      <diagonal/>
    </border>
    <border>
      <left style="medium">
        <color rgb="FF45619F"/>
      </left>
      <right/>
      <top style="thin">
        <color rgb="FF45619F"/>
      </top>
      <bottom/>
      <diagonal/>
    </border>
    <border>
      <left style="medium">
        <color rgb="FF45619F"/>
      </left>
      <right style="thin">
        <color rgb="FF45619F"/>
      </right>
      <top style="thin">
        <color rgb="FF45619F"/>
      </top>
      <bottom style="thin">
        <color rgb="FF45619F"/>
      </bottom>
      <diagonal/>
    </border>
    <border>
      <left/>
      <right style="thin">
        <color rgb="FF45619F"/>
      </right>
      <top style="thin">
        <color rgb="FF45619F"/>
      </top>
      <bottom style="thin">
        <color rgb="FF45619F"/>
      </bottom>
      <diagonal/>
    </border>
    <border>
      <left style="thin">
        <color rgb="FF45619F"/>
      </left>
      <right style="thin">
        <color rgb="FF45619F"/>
      </right>
      <top style="thin">
        <color rgb="FF45619F"/>
      </top>
      <bottom style="thin">
        <color rgb="FF45619F"/>
      </bottom>
      <diagonal/>
    </border>
    <border>
      <left style="thin">
        <color rgb="FF45619F"/>
      </left>
      <right style="medium">
        <color rgb="FF45619F"/>
      </right>
      <top style="thin">
        <color rgb="FF45619F"/>
      </top>
      <bottom style="thin">
        <color rgb="FF45619F"/>
      </bottom>
      <diagonal/>
    </border>
    <border>
      <left style="medium">
        <color rgb="FF45619F"/>
      </left>
      <right style="thin">
        <color rgb="FF45619F"/>
      </right>
      <top style="thin">
        <color rgb="FF45619F"/>
      </top>
      <bottom/>
      <diagonal/>
    </border>
    <border>
      <left style="medium">
        <color rgb="FF45619F"/>
      </left>
      <right style="thin">
        <color rgb="FF45619F"/>
      </right>
      <top/>
      <bottom style="thin">
        <color rgb="FF45619F"/>
      </bottom>
      <diagonal/>
    </border>
    <border>
      <left style="medium">
        <color rgb="FF45619F"/>
      </left>
      <right style="thin">
        <color rgb="FF45619F"/>
      </right>
      <top/>
      <bottom/>
      <diagonal/>
    </border>
    <border>
      <left style="medium">
        <color rgb="FF45619F"/>
      </left>
      <right/>
      <top/>
      <bottom style="thin">
        <color rgb="FF45619F"/>
      </bottom>
      <diagonal/>
    </border>
    <border>
      <left/>
      <right/>
      <top/>
      <bottom style="thin">
        <color rgb="FF45619F"/>
      </bottom>
      <diagonal/>
    </border>
    <border>
      <left/>
      <right style="medium">
        <color rgb="FF45619F"/>
      </right>
      <top/>
      <bottom style="thin">
        <color rgb="FF45619F"/>
      </bottom>
      <diagonal/>
    </border>
    <border>
      <left/>
      <right/>
      <top style="thin">
        <color rgb="FF45619F"/>
      </top>
      <bottom/>
      <diagonal/>
    </border>
    <border>
      <left/>
      <right style="medium">
        <color rgb="FF45619F"/>
      </right>
      <top style="thin">
        <color rgb="FF45619F"/>
      </top>
      <bottom/>
      <diagonal/>
    </border>
    <border>
      <left style="medium">
        <color rgb="FF0070C0"/>
      </left>
      <right/>
      <top style="medium">
        <color rgb="FF45619F"/>
      </top>
      <bottom style="medium">
        <color rgb="FF45619F"/>
      </bottom>
      <diagonal/>
    </border>
    <border>
      <left/>
      <right style="medium">
        <color rgb="FF0070C0"/>
      </right>
      <top/>
      <bottom/>
      <diagonal/>
    </border>
    <border>
      <left/>
      <right/>
      <top/>
      <bottom style="medium">
        <color rgb="FF0070C0"/>
      </bottom>
      <diagonal/>
    </border>
    <border>
      <left/>
      <right style="medium">
        <color rgb="FF0070C0"/>
      </right>
      <top style="medium">
        <color rgb="FF45619F"/>
      </top>
      <bottom/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/>
      <top style="thin">
        <color indexed="65"/>
      </top>
      <bottom/>
      <diagonal/>
    </border>
    <border>
      <left/>
      <right style="thin">
        <color rgb="FFABABAB"/>
      </right>
      <top style="thin">
        <color indexed="65"/>
      </top>
      <bottom/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 style="thin">
        <color rgb="FFABABAB"/>
      </left>
      <right/>
      <top/>
      <bottom style="thin">
        <color rgb="FFABABAB"/>
      </bottom>
      <diagonal/>
    </border>
    <border>
      <left/>
      <right style="thin">
        <color rgb="FFABABAB"/>
      </right>
      <top/>
      <bottom/>
      <diagonal/>
    </border>
    <border>
      <left/>
      <right/>
      <top/>
      <bottom style="thin">
        <color rgb="FFABABAB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73">
    <xf numFmtId="0" fontId="0" fillId="0" borderId="0" xfId="0"/>
    <xf numFmtId="0" fontId="3" fillId="0" borderId="0" xfId="0" applyFont="1" applyAlignment="1">
      <alignment horizontal="right"/>
    </xf>
    <xf numFmtId="0" fontId="0" fillId="0" borderId="0" xfId="0" applyAlignment="1">
      <alignment wrapText="1"/>
    </xf>
    <xf numFmtId="0" fontId="0" fillId="4" borderId="4" xfId="0" applyFill="1" applyBorder="1" applyAlignment="1">
      <alignment wrapText="1"/>
    </xf>
    <xf numFmtId="0" fontId="3" fillId="0" borderId="0" xfId="0" applyFont="1" applyAlignment="1">
      <alignment horizontal="left"/>
    </xf>
    <xf numFmtId="0" fontId="0" fillId="4" borderId="0" xfId="0" applyFill="1" applyAlignment="1">
      <alignment wrapText="1"/>
    </xf>
    <xf numFmtId="9" fontId="6" fillId="2" borderId="8" xfId="1" applyFont="1" applyFill="1" applyBorder="1" applyAlignment="1">
      <alignment horizontal="center" vertical="center" wrapText="1"/>
    </xf>
    <xf numFmtId="0" fontId="0" fillId="4" borderId="9" xfId="0" applyFill="1" applyBorder="1" applyAlignment="1">
      <alignment horizontal="center" vertical="center" wrapText="1"/>
    </xf>
    <xf numFmtId="9" fontId="6" fillId="5" borderId="8" xfId="1" applyFont="1" applyFill="1" applyBorder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9" fontId="7" fillId="6" borderId="10" xfId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9" fontId="6" fillId="7" borderId="11" xfId="1" applyFont="1" applyFill="1" applyBorder="1" applyAlignment="1">
      <alignment horizontal="center" vertical="center" wrapText="1"/>
    </xf>
    <xf numFmtId="9" fontId="6" fillId="8" borderId="13" xfId="1" applyFont="1" applyFill="1" applyBorder="1" applyAlignment="1">
      <alignment horizontal="center" vertical="center" wrapText="1"/>
    </xf>
    <xf numFmtId="9" fontId="8" fillId="9" borderId="13" xfId="1" applyFont="1" applyFill="1" applyBorder="1" applyAlignment="1">
      <alignment horizontal="center" vertical="center" wrapText="1"/>
    </xf>
    <xf numFmtId="0" fontId="0" fillId="4" borderId="14" xfId="0" applyFill="1" applyBorder="1" applyAlignment="1">
      <alignment horizontal="center" vertical="center" wrapText="1"/>
    </xf>
    <xf numFmtId="0" fontId="0" fillId="4" borderId="0" xfId="0" applyFill="1" applyAlignment="1">
      <alignment vertical="center" wrapText="1"/>
    </xf>
    <xf numFmtId="0" fontId="0" fillId="4" borderId="1" xfId="0" applyFill="1" applyBorder="1" applyAlignment="1">
      <alignment wrapText="1"/>
    </xf>
    <xf numFmtId="0" fontId="0" fillId="4" borderId="15" xfId="0" applyFill="1" applyBorder="1" applyAlignment="1">
      <alignment wrapText="1"/>
    </xf>
    <xf numFmtId="0" fontId="2" fillId="10" borderId="16" xfId="0" applyFont="1" applyFill="1" applyBorder="1" applyAlignment="1">
      <alignment horizontal="center" vertical="center" wrapText="1"/>
    </xf>
    <xf numFmtId="0" fontId="2" fillId="10" borderId="17" xfId="0" applyFont="1" applyFill="1" applyBorder="1" applyAlignment="1">
      <alignment horizontal="center" vertical="center" wrapText="1"/>
    </xf>
    <xf numFmtId="0" fontId="2" fillId="10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4" fontId="11" fillId="0" borderId="23" xfId="0" applyNumberFormat="1" applyFont="1" applyBorder="1" applyAlignment="1">
      <alignment horizontal="center" vertical="center" wrapText="1"/>
    </xf>
    <xf numFmtId="14" fontId="11" fillId="0" borderId="24" xfId="0" applyNumberFormat="1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14" fontId="11" fillId="0" borderId="25" xfId="0" applyNumberFormat="1" applyFont="1" applyBorder="1" applyAlignment="1">
      <alignment horizontal="center" vertical="center" wrapText="1"/>
    </xf>
    <xf numFmtId="14" fontId="12" fillId="0" borderId="24" xfId="0" applyNumberFormat="1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14" fontId="12" fillId="0" borderId="25" xfId="0" applyNumberFormat="1" applyFont="1" applyBorder="1" applyAlignment="1">
      <alignment horizontal="center" vertical="center" wrapText="1"/>
    </xf>
    <xf numFmtId="0" fontId="0" fillId="4" borderId="37" xfId="0" applyFill="1" applyBorder="1" applyAlignment="1">
      <alignment wrapText="1"/>
    </xf>
    <xf numFmtId="0" fontId="3" fillId="0" borderId="36" xfId="0" applyFont="1" applyBorder="1" applyAlignment="1">
      <alignment horizontal="right"/>
    </xf>
    <xf numFmtId="0" fontId="0" fillId="4" borderId="38" xfId="0" applyFill="1" applyBorder="1" applyAlignment="1">
      <alignment wrapText="1"/>
    </xf>
    <xf numFmtId="0" fontId="0" fillId="4" borderId="36" xfId="0" applyFill="1" applyBorder="1" applyAlignment="1">
      <alignment wrapText="1"/>
    </xf>
    <xf numFmtId="0" fontId="11" fillId="0" borderId="0" xfId="0" applyFont="1" applyAlignment="1">
      <alignment horizontal="center" vertical="center" wrapText="1"/>
    </xf>
    <xf numFmtId="0" fontId="11" fillId="0" borderId="26" xfId="0" applyFont="1" applyBorder="1" applyAlignment="1">
      <alignment horizontal="left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5" fillId="4" borderId="12" xfId="0" applyFont="1" applyFill="1" applyBorder="1" applyAlignment="1">
      <alignment horizontal="center" vertical="center" wrapText="1"/>
    </xf>
    <xf numFmtId="0" fontId="0" fillId="4" borderId="12" xfId="0" applyFill="1" applyBorder="1" applyAlignment="1">
      <alignment horizontal="center" vertical="center" wrapText="1"/>
    </xf>
    <xf numFmtId="0" fontId="0" fillId="12" borderId="0" xfId="0" applyFill="1"/>
    <xf numFmtId="0" fontId="15" fillId="12" borderId="0" xfId="0" applyFont="1" applyFill="1" applyAlignment="1">
      <alignment vertical="center"/>
    </xf>
    <xf numFmtId="0" fontId="16" fillId="12" borderId="40" xfId="0" applyFont="1" applyFill="1" applyBorder="1" applyAlignment="1">
      <alignment horizontal="center" vertical="center" wrapText="1"/>
    </xf>
    <xf numFmtId="0" fontId="17" fillId="12" borderId="40" xfId="0" applyFont="1" applyFill="1" applyBorder="1" applyAlignment="1">
      <alignment vertical="center" wrapText="1"/>
    </xf>
    <xf numFmtId="0" fontId="18" fillId="12" borderId="40" xfId="0" applyFont="1" applyFill="1" applyBorder="1" applyAlignment="1">
      <alignment horizontal="center" vertical="center" wrapText="1"/>
    </xf>
    <xf numFmtId="0" fontId="18" fillId="12" borderId="40" xfId="0" applyFont="1" applyFill="1" applyBorder="1" applyAlignment="1">
      <alignment vertical="center" wrapText="1"/>
    </xf>
    <xf numFmtId="0" fontId="17" fillId="12" borderId="40" xfId="0" applyFont="1" applyFill="1" applyBorder="1" applyAlignment="1">
      <alignment horizontal="center" vertical="center" wrapText="1"/>
    </xf>
    <xf numFmtId="0" fontId="19" fillId="12" borderId="0" xfId="0" applyFont="1" applyFill="1" applyAlignment="1">
      <alignment vertical="center"/>
    </xf>
    <xf numFmtId="0" fontId="14" fillId="12" borderId="0" xfId="0" applyFont="1" applyFill="1" applyAlignment="1">
      <alignment vertical="center"/>
    </xf>
    <xf numFmtId="9" fontId="17" fillId="12" borderId="40" xfId="0" applyNumberFormat="1" applyFont="1" applyFill="1" applyBorder="1" applyAlignment="1">
      <alignment horizontal="center" vertical="center" wrapText="1"/>
    </xf>
    <xf numFmtId="0" fontId="22" fillId="12" borderId="40" xfId="0" applyFont="1" applyFill="1" applyBorder="1" applyAlignment="1">
      <alignment vertical="center" wrapText="1"/>
    </xf>
    <xf numFmtId="0" fontId="23" fillId="12" borderId="40" xfId="0" applyFont="1" applyFill="1" applyBorder="1" applyAlignment="1">
      <alignment vertical="center" wrapText="1"/>
    </xf>
    <xf numFmtId="0" fontId="23" fillId="12" borderId="40" xfId="0" applyFont="1" applyFill="1" applyBorder="1" applyAlignment="1">
      <alignment vertical="center"/>
    </xf>
    <xf numFmtId="0" fontId="24" fillId="12" borderId="40" xfId="0" applyFont="1" applyFill="1" applyBorder="1" applyAlignment="1">
      <alignment vertical="center"/>
    </xf>
    <xf numFmtId="0" fontId="25" fillId="12" borderId="40" xfId="0" applyFont="1" applyFill="1" applyBorder="1" applyAlignment="1">
      <alignment vertical="center" wrapText="1"/>
    </xf>
    <xf numFmtId="0" fontId="27" fillId="12" borderId="0" xfId="0" applyFont="1" applyFill="1" applyAlignment="1">
      <alignment vertical="center" wrapText="1"/>
    </xf>
    <xf numFmtId="0" fontId="27" fillId="12" borderId="40" xfId="0" applyFont="1" applyFill="1" applyBorder="1" applyAlignment="1">
      <alignment vertical="center" wrapText="1"/>
    </xf>
    <xf numFmtId="0" fontId="26" fillId="12" borderId="40" xfId="0" applyFont="1" applyFill="1" applyBorder="1" applyAlignment="1">
      <alignment vertical="center" wrapText="1"/>
    </xf>
    <xf numFmtId="14" fontId="11" fillId="12" borderId="40" xfId="0" applyNumberFormat="1" applyFont="1" applyFill="1" applyBorder="1" applyAlignment="1">
      <alignment horizontal="center" vertical="center" wrapText="1"/>
    </xf>
    <xf numFmtId="0" fontId="19" fillId="12" borderId="0" xfId="0" applyFont="1" applyFill="1"/>
    <xf numFmtId="0" fontId="29" fillId="12" borderId="40" xfId="0" applyFont="1" applyFill="1" applyBorder="1" applyAlignment="1">
      <alignment vertical="center" wrapText="1"/>
    </xf>
    <xf numFmtId="0" fontId="29" fillId="12" borderId="40" xfId="0" applyFont="1" applyFill="1" applyBorder="1" applyAlignment="1">
      <alignment horizontal="justify" vertical="center" wrapText="1"/>
    </xf>
    <xf numFmtId="0" fontId="29" fillId="12" borderId="40" xfId="0" applyFont="1" applyFill="1" applyBorder="1" applyAlignment="1">
      <alignment horizontal="left" vertical="center" wrapText="1"/>
    </xf>
    <xf numFmtId="0" fontId="0" fillId="12" borderId="40" xfId="0" applyFill="1" applyBorder="1"/>
    <xf numFmtId="0" fontId="16" fillId="13" borderId="43" xfId="0" applyFont="1" applyFill="1" applyBorder="1" applyAlignment="1">
      <alignment vertical="center" wrapText="1"/>
    </xf>
    <xf numFmtId="0" fontId="16" fillId="13" borderId="0" xfId="0" applyFont="1" applyFill="1" applyAlignment="1">
      <alignment vertical="center" wrapText="1"/>
    </xf>
    <xf numFmtId="0" fontId="16" fillId="13" borderId="40" xfId="0" applyFont="1" applyFill="1" applyBorder="1" applyAlignment="1">
      <alignment horizontal="center" vertical="center" wrapText="1"/>
    </xf>
    <xf numFmtId="0" fontId="16" fillId="13" borderId="40" xfId="0" applyFont="1" applyFill="1" applyBorder="1" applyAlignment="1">
      <alignment vertical="center" wrapText="1"/>
    </xf>
    <xf numFmtId="0" fontId="16" fillId="13" borderId="41" xfId="0" applyFont="1" applyFill="1" applyBorder="1" applyAlignment="1">
      <alignment vertical="center" wrapText="1"/>
    </xf>
    <xf numFmtId="0" fontId="16" fillId="13" borderId="42" xfId="0" applyFont="1" applyFill="1" applyBorder="1" applyAlignment="1">
      <alignment vertical="center" wrapText="1"/>
    </xf>
    <xf numFmtId="0" fontId="20" fillId="13" borderId="42" xfId="0" applyFont="1" applyFill="1" applyBorder="1" applyAlignment="1">
      <alignment vertical="center" wrapText="1"/>
    </xf>
    <xf numFmtId="0" fontId="21" fillId="13" borderId="40" xfId="0" applyFont="1" applyFill="1" applyBorder="1" applyAlignment="1">
      <alignment vertical="center" wrapText="1"/>
    </xf>
    <xf numFmtId="0" fontId="20" fillId="13" borderId="40" xfId="0" applyFont="1" applyFill="1" applyBorder="1" applyAlignment="1">
      <alignment vertical="center" wrapText="1"/>
    </xf>
    <xf numFmtId="0" fontId="28" fillId="13" borderId="39" xfId="0" applyFont="1" applyFill="1" applyBorder="1" applyAlignment="1">
      <alignment vertical="center"/>
    </xf>
    <xf numFmtId="0" fontId="28" fillId="13" borderId="0" xfId="0" applyFont="1" applyFill="1" applyAlignment="1">
      <alignment vertical="center"/>
    </xf>
    <xf numFmtId="0" fontId="16" fillId="13" borderId="44" xfId="0" applyFont="1" applyFill="1" applyBorder="1" applyAlignment="1">
      <alignment horizontal="center" vertical="center" wrapText="1"/>
    </xf>
    <xf numFmtId="0" fontId="11" fillId="12" borderId="0" xfId="0" applyFont="1" applyFill="1" applyAlignment="1">
      <alignment horizontal="center" vertical="center"/>
    </xf>
    <xf numFmtId="0" fontId="27" fillId="12" borderId="0" xfId="0" applyFont="1" applyFill="1" applyAlignment="1">
      <alignment horizontal="center" vertical="center"/>
    </xf>
    <xf numFmtId="0" fontId="18" fillId="12" borderId="40" xfId="0" applyFont="1" applyFill="1" applyBorder="1" applyAlignment="1">
      <alignment horizontal="center" vertical="center"/>
    </xf>
    <xf numFmtId="0" fontId="30" fillId="12" borderId="40" xfId="0" applyFont="1" applyFill="1" applyBorder="1" applyAlignment="1">
      <alignment horizontal="center" vertical="center" wrapText="1"/>
    </xf>
    <xf numFmtId="0" fontId="11" fillId="12" borderId="40" xfId="0" applyFont="1" applyFill="1" applyBorder="1" applyAlignment="1">
      <alignment horizontal="center" vertical="center"/>
    </xf>
    <xf numFmtId="0" fontId="17" fillId="12" borderId="40" xfId="0" applyFont="1" applyFill="1" applyBorder="1" applyAlignment="1">
      <alignment horizontal="center" vertical="center"/>
    </xf>
    <xf numFmtId="0" fontId="17" fillId="12" borderId="45" xfId="0" applyFont="1" applyFill="1" applyBorder="1" applyAlignment="1">
      <alignment horizontal="center" vertical="center" wrapText="1"/>
    </xf>
    <xf numFmtId="0" fontId="17" fillId="12" borderId="46" xfId="0" applyFont="1" applyFill="1" applyBorder="1" applyAlignment="1">
      <alignment horizontal="center" vertical="center" wrapText="1"/>
    </xf>
    <xf numFmtId="0" fontId="17" fillId="12" borderId="47" xfId="0" applyFont="1" applyFill="1" applyBorder="1" applyAlignment="1">
      <alignment horizontal="center" vertical="center" wrapText="1"/>
    </xf>
    <xf numFmtId="0" fontId="27" fillId="12" borderId="0" xfId="0" applyFont="1" applyFill="1" applyAlignment="1">
      <alignment vertical="center"/>
    </xf>
    <xf numFmtId="0" fontId="18" fillId="12" borderId="50" xfId="0" applyFont="1" applyFill="1" applyBorder="1" applyAlignment="1">
      <alignment horizontal="center" vertical="center" wrapText="1"/>
    </xf>
    <xf numFmtId="0" fontId="17" fillId="12" borderId="50" xfId="0" applyFont="1" applyFill="1" applyBorder="1" applyAlignment="1">
      <alignment horizontal="center" vertical="center" wrapText="1"/>
    </xf>
    <xf numFmtId="0" fontId="16" fillId="13" borderId="51" xfId="0" applyFont="1" applyFill="1" applyBorder="1" applyAlignment="1">
      <alignment horizontal="center" vertical="center" wrapText="1"/>
    </xf>
    <xf numFmtId="0" fontId="16" fillId="13" borderId="49" xfId="0" applyFont="1" applyFill="1" applyBorder="1" applyAlignment="1">
      <alignment horizontal="center" vertical="center" wrapText="1"/>
    </xf>
    <xf numFmtId="0" fontId="17" fillId="12" borderId="48" xfId="0" applyFont="1" applyFill="1" applyBorder="1" applyAlignment="1">
      <alignment horizontal="center" vertical="center" wrapText="1"/>
    </xf>
    <xf numFmtId="0" fontId="18" fillId="12" borderId="43" xfId="0" applyFont="1" applyFill="1" applyBorder="1" applyAlignment="1">
      <alignment horizontal="center" vertical="center" wrapText="1"/>
    </xf>
    <xf numFmtId="0" fontId="31" fillId="13" borderId="40" xfId="0" applyFont="1" applyFill="1" applyBorder="1" applyAlignment="1">
      <alignment horizontal="center" vertical="center" wrapText="1"/>
    </xf>
    <xf numFmtId="0" fontId="26" fillId="12" borderId="46" xfId="0" applyFont="1" applyFill="1" applyBorder="1" applyAlignment="1">
      <alignment horizontal="center" vertical="center" wrapText="1"/>
    </xf>
    <xf numFmtId="0" fontId="31" fillId="13" borderId="44" xfId="0" applyFont="1" applyFill="1" applyBorder="1" applyAlignment="1">
      <alignment horizontal="center" vertical="center" wrapText="1"/>
    </xf>
    <xf numFmtId="14" fontId="18" fillId="12" borderId="40" xfId="0" applyNumberFormat="1" applyFont="1" applyFill="1" applyBorder="1" applyAlignment="1">
      <alignment horizontal="center" vertical="center" wrapText="1"/>
    </xf>
    <xf numFmtId="14" fontId="17" fillId="12" borderId="40" xfId="0" applyNumberFormat="1" applyFont="1" applyFill="1" applyBorder="1" applyAlignment="1">
      <alignment horizontal="center" vertical="center" wrapText="1"/>
    </xf>
    <xf numFmtId="14" fontId="18" fillId="12" borderId="40" xfId="0" applyNumberFormat="1" applyFont="1" applyFill="1" applyBorder="1" applyAlignment="1">
      <alignment horizontal="center" vertical="center"/>
    </xf>
    <xf numFmtId="9" fontId="18" fillId="12" borderId="40" xfId="0" applyNumberFormat="1" applyFont="1" applyFill="1" applyBorder="1" applyAlignment="1">
      <alignment horizontal="center" vertical="center" wrapText="1"/>
    </xf>
    <xf numFmtId="0" fontId="11" fillId="12" borderId="0" xfId="0" quotePrefix="1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8" fillId="12" borderId="53" xfId="0" applyFont="1" applyFill="1" applyBorder="1" applyAlignment="1">
      <alignment horizontal="center" vertical="center"/>
    </xf>
    <xf numFmtId="9" fontId="18" fillId="12" borderId="40" xfId="1" applyFont="1" applyFill="1" applyBorder="1" applyAlignment="1">
      <alignment horizontal="center" vertical="center"/>
    </xf>
    <xf numFmtId="9" fontId="11" fillId="12" borderId="40" xfId="1" applyFont="1" applyFill="1" applyBorder="1" applyAlignment="1">
      <alignment horizontal="center" vertical="center"/>
    </xf>
    <xf numFmtId="9" fontId="18" fillId="12" borderId="40" xfId="1" applyFont="1" applyFill="1" applyBorder="1" applyAlignment="1">
      <alignment horizontal="center" vertical="center" wrapText="1"/>
    </xf>
    <xf numFmtId="9" fontId="18" fillId="12" borderId="53" xfId="1" applyFont="1" applyFill="1" applyBorder="1" applyAlignment="1">
      <alignment horizontal="center" vertical="center"/>
    </xf>
    <xf numFmtId="9" fontId="17" fillId="12" borderId="40" xfId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 vertical="center"/>
    </xf>
    <xf numFmtId="9" fontId="11" fillId="0" borderId="0" xfId="0" applyNumberFormat="1" applyFont="1" applyAlignment="1">
      <alignment horizontal="center" vertical="center"/>
    </xf>
    <xf numFmtId="0" fontId="32" fillId="12" borderId="0" xfId="0" applyFont="1" applyFill="1"/>
    <xf numFmtId="0" fontId="32" fillId="12" borderId="0" xfId="0" applyFont="1" applyFill="1" applyAlignment="1">
      <alignment horizontal="center" vertical="center"/>
    </xf>
    <xf numFmtId="0" fontId="32" fillId="12" borderId="57" xfId="0" applyFont="1" applyFill="1" applyBorder="1" applyAlignment="1">
      <alignment horizontal="center"/>
    </xf>
    <xf numFmtId="9" fontId="32" fillId="12" borderId="58" xfId="0" applyNumberFormat="1" applyFont="1" applyFill="1" applyBorder="1" applyAlignment="1">
      <alignment horizontal="center" vertical="center"/>
    </xf>
    <xf numFmtId="9" fontId="32" fillId="12" borderId="59" xfId="0" applyNumberFormat="1" applyFont="1" applyFill="1" applyBorder="1" applyAlignment="1">
      <alignment horizontal="center" vertical="center"/>
    </xf>
    <xf numFmtId="0" fontId="3" fillId="12" borderId="0" xfId="0" applyFont="1" applyFill="1" applyAlignment="1">
      <alignment horizontal="center" vertical="center"/>
    </xf>
    <xf numFmtId="0" fontId="3" fillId="12" borderId="54" xfId="0" applyFont="1" applyFill="1" applyBorder="1" applyAlignment="1">
      <alignment horizontal="center"/>
    </xf>
    <xf numFmtId="0" fontId="3" fillId="12" borderId="60" xfId="0" applyFont="1" applyFill="1" applyBorder="1" applyAlignment="1">
      <alignment horizontal="center"/>
    </xf>
    <xf numFmtId="0" fontId="3" fillId="12" borderId="61" xfId="0" applyFont="1" applyFill="1" applyBorder="1" applyAlignment="1">
      <alignment horizontal="center" vertical="center"/>
    </xf>
    <xf numFmtId="0" fontId="3" fillId="12" borderId="62" xfId="0" applyFont="1" applyFill="1" applyBorder="1" applyAlignment="1">
      <alignment horizontal="center"/>
    </xf>
    <xf numFmtId="0" fontId="32" fillId="12" borderId="63" xfId="0" applyFont="1" applyFill="1" applyBorder="1" applyAlignment="1">
      <alignment horizontal="center" vertical="center"/>
    </xf>
    <xf numFmtId="9" fontId="32" fillId="12" borderId="63" xfId="0" applyNumberFormat="1" applyFont="1" applyFill="1" applyBorder="1" applyAlignment="1">
      <alignment horizontal="center" vertical="center"/>
    </xf>
    <xf numFmtId="0" fontId="32" fillId="12" borderId="64" xfId="0" applyFont="1" applyFill="1" applyBorder="1" applyAlignment="1">
      <alignment horizontal="center"/>
    </xf>
    <xf numFmtId="0" fontId="11" fillId="14" borderId="0" xfId="0" applyFont="1" applyFill="1" applyAlignment="1">
      <alignment horizontal="center" vertical="center"/>
    </xf>
    <xf numFmtId="14" fontId="17" fillId="12" borderId="48" xfId="0" applyNumberFormat="1" applyFont="1" applyFill="1" applyBorder="1" applyAlignment="1">
      <alignment horizontal="center" vertical="center" wrapText="1"/>
    </xf>
    <xf numFmtId="0" fontId="18" fillId="12" borderId="48" xfId="0" applyFont="1" applyFill="1" applyBorder="1" applyAlignment="1">
      <alignment horizontal="center" vertical="center" wrapText="1"/>
    </xf>
    <xf numFmtId="14" fontId="17" fillId="12" borderId="40" xfId="0" applyNumberFormat="1" applyFont="1" applyFill="1" applyBorder="1" applyAlignment="1">
      <alignment horizontal="center" vertical="center"/>
    </xf>
    <xf numFmtId="0" fontId="33" fillId="12" borderId="45" xfId="0" applyFont="1" applyFill="1" applyBorder="1" applyAlignment="1">
      <alignment horizontal="center" vertical="center" wrapText="1"/>
    </xf>
    <xf numFmtId="14" fontId="18" fillId="12" borderId="48" xfId="0" applyNumberFormat="1" applyFont="1" applyFill="1" applyBorder="1" applyAlignment="1">
      <alignment horizontal="center" vertical="center" wrapText="1"/>
    </xf>
    <xf numFmtId="0" fontId="17" fillId="12" borderId="43" xfId="0" applyFont="1" applyFill="1" applyBorder="1" applyAlignment="1">
      <alignment horizontal="center" vertical="center" wrapText="1"/>
    </xf>
    <xf numFmtId="14" fontId="33" fillId="12" borderId="40" xfId="0" applyNumberFormat="1" applyFont="1" applyFill="1" applyBorder="1" applyAlignment="1">
      <alignment horizontal="center" vertical="center" wrapText="1"/>
    </xf>
    <xf numFmtId="0" fontId="18" fillId="0" borderId="50" xfId="0" applyFont="1" applyBorder="1" applyAlignment="1">
      <alignment horizontal="center" vertical="center" wrapText="1"/>
    </xf>
    <xf numFmtId="0" fontId="32" fillId="12" borderId="0" xfId="0" applyFont="1" applyFill="1" applyBorder="1" applyAlignment="1">
      <alignment horizontal="center"/>
    </xf>
    <xf numFmtId="0" fontId="11" fillId="0" borderId="0" xfId="0" applyNumberFormat="1" applyFont="1" applyAlignment="1">
      <alignment horizontal="center" vertical="center"/>
    </xf>
    <xf numFmtId="0" fontId="3" fillId="12" borderId="55" xfId="0" applyNumberFormat="1" applyFont="1" applyFill="1" applyBorder="1" applyAlignment="1">
      <alignment horizontal="center" vertical="center"/>
    </xf>
    <xf numFmtId="0" fontId="3" fillId="12" borderId="56" xfId="0" applyNumberFormat="1" applyFont="1" applyFill="1" applyBorder="1" applyAlignment="1">
      <alignment horizontal="center" vertical="center"/>
    </xf>
    <xf numFmtId="0" fontId="3" fillId="12" borderId="61" xfId="0" applyNumberFormat="1" applyFont="1" applyFill="1" applyBorder="1" applyAlignment="1">
      <alignment horizontal="center" vertical="center"/>
    </xf>
    <xf numFmtId="0" fontId="17" fillId="0" borderId="50" xfId="0" applyFont="1" applyFill="1" applyBorder="1" applyAlignment="1">
      <alignment horizontal="center" vertical="center" wrapText="1"/>
    </xf>
    <xf numFmtId="0" fontId="17" fillId="0" borderId="40" xfId="0" applyFont="1" applyFill="1" applyBorder="1" applyAlignment="1">
      <alignment horizontal="center" vertical="center" wrapText="1"/>
    </xf>
    <xf numFmtId="9" fontId="17" fillId="0" borderId="40" xfId="1" applyFont="1" applyFill="1" applyBorder="1" applyAlignment="1">
      <alignment horizontal="center" vertical="center" wrapText="1"/>
    </xf>
    <xf numFmtId="0" fontId="18" fillId="0" borderId="50" xfId="0" applyFont="1" applyFill="1" applyBorder="1" applyAlignment="1">
      <alignment horizontal="center" vertical="center" wrapText="1"/>
    </xf>
    <xf numFmtId="0" fontId="11" fillId="12" borderId="0" xfId="0" applyFont="1" applyFill="1" applyAlignment="1">
      <alignment horizontal="center" vertical="center" wrapText="1"/>
    </xf>
    <xf numFmtId="0" fontId="17" fillId="6" borderId="40" xfId="0" applyFont="1" applyFill="1" applyBorder="1" applyAlignment="1">
      <alignment horizontal="center" vertical="center" wrapText="1"/>
    </xf>
    <xf numFmtId="0" fontId="18" fillId="12" borderId="52" xfId="0" applyFont="1" applyFill="1" applyBorder="1" applyAlignment="1">
      <alignment horizontal="center" vertical="center" wrapText="1"/>
    </xf>
    <xf numFmtId="14" fontId="11" fillId="12" borderId="0" xfId="0" applyNumberFormat="1" applyFont="1" applyFill="1" applyAlignment="1">
      <alignment horizontal="center" vertical="center"/>
    </xf>
    <xf numFmtId="0" fontId="17" fillId="13" borderId="52" xfId="0" applyFont="1" applyFill="1" applyBorder="1" applyAlignment="1">
      <alignment horizontal="center" vertical="center" wrapText="1"/>
    </xf>
    <xf numFmtId="0" fontId="10" fillId="3" borderId="22" xfId="0" applyFont="1" applyFill="1" applyBorder="1" applyAlignment="1">
      <alignment horizontal="center" vertical="center" wrapText="1"/>
    </xf>
    <xf numFmtId="0" fontId="10" fillId="3" borderId="20" xfId="0" applyFont="1" applyFill="1" applyBorder="1" applyAlignment="1">
      <alignment horizontal="center" vertical="center" wrapText="1"/>
    </xf>
    <xf numFmtId="0" fontId="10" fillId="3" borderId="21" xfId="0" applyFont="1" applyFill="1" applyBorder="1" applyAlignment="1">
      <alignment horizontal="center" vertical="center" wrapText="1"/>
    </xf>
    <xf numFmtId="0" fontId="9" fillId="11" borderId="19" xfId="0" applyFont="1" applyFill="1" applyBorder="1" applyAlignment="1">
      <alignment horizontal="center" vertical="center" wrapText="1"/>
    </xf>
    <xf numFmtId="0" fontId="9" fillId="11" borderId="20" xfId="0" applyFont="1" applyFill="1" applyBorder="1" applyAlignment="1">
      <alignment horizontal="center" vertical="center" wrapText="1"/>
    </xf>
    <xf numFmtId="0" fontId="9" fillId="11" borderId="21" xfId="0" applyFont="1" applyFill="1" applyBorder="1" applyAlignment="1">
      <alignment horizontal="center" vertical="center" wrapText="1"/>
    </xf>
    <xf numFmtId="14" fontId="11" fillId="0" borderId="19" xfId="0" applyNumberFormat="1" applyFont="1" applyBorder="1" applyAlignment="1">
      <alignment horizontal="center" vertical="center" wrapText="1"/>
    </xf>
    <xf numFmtId="14" fontId="11" fillId="0" borderId="20" xfId="0" applyNumberFormat="1" applyFont="1" applyBorder="1" applyAlignment="1">
      <alignment horizontal="center" vertical="center" wrapText="1"/>
    </xf>
    <xf numFmtId="14" fontId="11" fillId="0" borderId="21" xfId="0" applyNumberFormat="1" applyFont="1" applyBorder="1" applyAlignment="1">
      <alignment horizontal="center" vertical="center" wrapText="1"/>
    </xf>
    <xf numFmtId="0" fontId="10" fillId="3" borderId="33" xfId="0" applyFont="1" applyFill="1" applyBorder="1" applyAlignment="1">
      <alignment horizontal="center" vertical="center" wrapText="1"/>
    </xf>
    <xf numFmtId="0" fontId="10" fillId="3" borderId="34" xfId="0" applyFont="1" applyFill="1" applyBorder="1" applyAlignment="1">
      <alignment horizontal="center" vertical="center" wrapText="1"/>
    </xf>
    <xf numFmtId="14" fontId="11" fillId="0" borderId="27" xfId="0" applyNumberFormat="1" applyFont="1" applyBorder="1" applyAlignment="1">
      <alignment horizontal="center" vertical="center" wrapText="1"/>
    </xf>
    <xf numFmtId="14" fontId="11" fillId="0" borderId="28" xfId="0" applyNumberFormat="1" applyFont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14" fontId="11" fillId="0" borderId="29" xfId="0" applyNumberFormat="1" applyFont="1" applyBorder="1" applyAlignment="1">
      <alignment horizontal="center" vertical="center" wrapText="1"/>
    </xf>
    <xf numFmtId="0" fontId="9" fillId="11" borderId="30" xfId="0" applyFont="1" applyFill="1" applyBorder="1" applyAlignment="1">
      <alignment horizontal="center" vertical="center" wrapText="1"/>
    </xf>
    <xf numFmtId="0" fontId="9" fillId="11" borderId="31" xfId="0" applyFont="1" applyFill="1" applyBorder="1" applyAlignment="1">
      <alignment horizontal="center" vertical="center" wrapText="1"/>
    </xf>
    <xf numFmtId="0" fontId="9" fillId="11" borderId="32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4" fillId="3" borderId="35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15" fillId="12" borderId="0" xfId="0" applyFont="1" applyFill="1" applyAlignment="1">
      <alignment horizontal="center" vertical="center"/>
    </xf>
    <xf numFmtId="0" fontId="29" fillId="12" borderId="40" xfId="0" applyFont="1" applyFill="1" applyBorder="1" applyAlignment="1">
      <alignment vertical="center" wrapText="1"/>
    </xf>
    <xf numFmtId="0" fontId="16" fillId="13" borderId="44" xfId="0" applyFont="1" applyFill="1" applyBorder="1" applyAlignment="1">
      <alignment horizontal="center" vertical="center" wrapText="1"/>
    </xf>
  </cellXfs>
  <cellStyles count="2">
    <cellStyle name="Normal" xfId="0" builtinId="0"/>
    <cellStyle name="Porcentagem" xfId="1" builtinId="5"/>
  </cellStyles>
  <dxfs count="312"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auto="1"/>
      </font>
      <fill>
        <patternFill>
          <bgColor theme="4" tint="0.39994506668294322"/>
        </patternFill>
      </fill>
    </dxf>
    <dxf>
      <font>
        <color auto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3CF51"/>
        </patternFill>
      </fill>
    </dxf>
    <dxf>
      <fill>
        <patternFill>
          <bgColor rgb="FFF57B7B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59996337778862885"/>
        </patternFill>
      </fill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3" formatCode="0%"/>
    </dxf>
    <dxf>
      <numFmt numFmtId="14" formatCode="0.00%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font>
        <sz val="10"/>
      </font>
    </dxf>
    <dxf>
      <font>
        <sz val="10"/>
      </font>
    </dxf>
    <dxf>
      <fill>
        <patternFill>
          <bgColor rgb="FF3E347A"/>
        </patternFill>
      </fill>
    </dxf>
    <dxf>
      <fill>
        <patternFill>
          <bgColor rgb="FF3E347A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numFmt numFmtId="13" formatCode="0%"/>
    </dxf>
    <dxf>
      <numFmt numFmtId="14" formatCode="0.00%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</dxfs>
  <tableStyles count="0" defaultTableStyle="TableStyleMedium2" defaultPivotStyle="PivotStyleLight16"/>
  <colors>
    <mruColors>
      <color rgb="FFF57B7B"/>
      <color rgb="FF63CF51"/>
      <color rgb="FF3E34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2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7/relationships/slicerCache" Target="slicerCaches/slicerCache3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[Plano de Ação IPRESB 2022_atualizado.xlsx]Plano de Ação Analítico!Tabela dinâmica7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b="1"/>
              <a:t>Status das Metas</a:t>
            </a:r>
          </a:p>
        </c:rich>
      </c:tx>
      <c:layout>
        <c:manualLayout>
          <c:xMode val="edge"/>
          <c:yMode val="edge"/>
          <c:x val="0.72475350932483462"/>
          <c:y val="3.968040331248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layout>
            <c:manualLayout>
              <c:x val="-0.11746987951807229"/>
              <c:y val="6.4203960648106059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>
                <c:manualLayout>
                  <c:w val="0.23806232805236696"/>
                  <c:h val="0.12528304631667"/>
                </c:manualLayout>
              </c15:layout>
            </c:ext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13620046878699935"/>
              <c:y val="3.0523387163449503E-2"/>
            </c:manualLayout>
          </c:layout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F6A8D19-E864-43BF-856D-1914D33BE0FD}" type="CATEGORYNAME">
                  <a:rPr lang="en-US" sz="1200"/>
                  <a:pPr>
                    <a:defRPr sz="1200"/>
                  </a:pPr>
                  <a:t>[NOME DA CATEGORIA]</a:t>
                </a:fld>
                <a:r>
                  <a:rPr lang="en-US" sz="1200" baseline="0"/>
                  <a:t> </a:t>
                </a:r>
                <a:fld id="{DE32EF88-B0F6-46BE-BC17-C0DFAFF0BF7E}" type="VALUE">
                  <a:rPr lang="en-US" sz="1200" baseline="0"/>
                  <a:pPr>
                    <a:defRPr sz="1200"/>
                  </a:pPr>
                  <a:t>[VALOR]</a:t>
                </a:fld>
                <a:endParaRPr lang="en-US" sz="1200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/>
              <c15:dlblFieldTable/>
              <c15:showDataLabelsRange val="0"/>
            </c:ext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11463846890368132"/>
              <c:y val="-1.6112743297833385E-2"/>
            </c:manualLayout>
          </c:layout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6B49CCA9-85C1-4F55-A0EB-CD730777CC7F}" type="CATEGORYNAME">
                  <a:rPr lang="en-US" sz="1200"/>
                  <a:pPr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[NOME DA CATEGORIA]</a:t>
                </a:fld>
                <a:r>
                  <a:rPr lang="en-US" sz="1200" baseline="0"/>
                  <a:t> </a:t>
                </a:r>
                <a:fld id="{E00C977B-26B1-46ED-823F-3E4406573520}" type="PERCENTAGE">
                  <a:rPr lang="en-US" sz="1200" baseline="0"/>
                  <a:pPr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[PORCENTAGEM]</a:t>
                </a:fld>
                <a:endParaRPr lang="en-US" sz="1200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3620046878699935"/>
              <c:y val="-4.5785080745174532E-2"/>
            </c:manualLayout>
          </c:layout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B946514-3795-46A1-ADB9-5A2E82653980}" type="CATEGORYNAME">
                  <a:rPr lang="en-US" sz="1200"/>
                  <a:pPr>
                    <a:defRPr sz="1200"/>
                  </a:pPr>
                  <a:t>[NOME DA CATEGORIA]</a:t>
                </a:fld>
                <a:r>
                  <a:rPr lang="en-US" sz="1200" baseline="0"/>
                  <a:t> </a:t>
                </a:r>
                <a:fld id="{EBA080C4-5813-4D76-A0AE-1B418FA27C87}" type="VALUE">
                  <a:rPr lang="en-US" sz="1200" baseline="0"/>
                  <a:pPr>
                    <a:defRPr sz="1200"/>
                  </a:pPr>
                  <a:t>[VALOR]</a:t>
                </a:fld>
                <a:endParaRPr lang="en-US" sz="1200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/>
              <c15:dlblFieldTable/>
              <c15:showDataLabelsRange val="0"/>
            </c:ext>
          </c:extLst>
        </c:dLbl>
      </c:pivotFmt>
      <c:pivotFmt>
        <c:idx val="5"/>
        <c:dLbl>
          <c:idx val="0"/>
          <c:layout>
            <c:manualLayout>
              <c:x val="-7.8973689627500288E-2"/>
              <c:y val="-7.7647722371689556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12712043753453273"/>
              <c:y val="-2.1366371014414728E-2"/>
            </c:manualLayout>
          </c:layout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1C8808B5-947F-4F77-BD55-8BA8F6D21E99}" type="CATEGORYNAME">
                  <a:rPr lang="en-US" sz="1200"/>
                  <a:pPr>
                    <a:defRPr sz="1200"/>
                  </a:pPr>
                  <a:t>[NOME DA CATEGORIA]</a:t>
                </a:fld>
                <a:r>
                  <a:rPr lang="en-US" sz="1200" baseline="0"/>
                  <a:t>  </a:t>
                </a:r>
                <a:fld id="{1C6707AA-6CB7-4232-98EF-092D325CFD53}" type="VALUE">
                  <a:rPr lang="en-US" sz="1200" baseline="0"/>
                  <a:pPr>
                    <a:defRPr sz="1200"/>
                  </a:pPr>
                  <a:t>[VALOR]</a:t>
                </a:fld>
                <a:endParaRPr lang="en-US" sz="1200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/>
              <c15:dlblFieldTable/>
              <c15:showDataLabelsRange val="0"/>
            </c:ext>
          </c:extLst>
        </c:dLbl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8.7847645617088424E-2"/>
              <c:y val="-8.2413145341313956E-2"/>
            </c:manualLayout>
          </c:layout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F3306785-99C8-44FA-8EF2-74AF3C5D0981}" type="CATEGORYNAME">
                  <a:rPr lang="en-US" sz="1200"/>
                  <a:pPr>
                    <a:defRPr sz="1200"/>
                  </a:pPr>
                  <a:t>[NOME DA CATEGORIA]</a:t>
                </a:fld>
                <a:r>
                  <a:rPr lang="en-US" sz="1200" baseline="0"/>
                  <a:t>  </a:t>
                </a:r>
                <a:fld id="{296203BA-2666-4792-9B2C-12BAD89327D6}" type="VALUE">
                  <a:rPr lang="en-US" sz="1200" baseline="0"/>
                  <a:pPr>
                    <a:defRPr sz="1200"/>
                  </a:pPr>
                  <a:t>[VALOR]</a:t>
                </a:fld>
                <a:endParaRPr lang="en-US" sz="1200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/>
              <c15:dlblFieldTable/>
              <c15:showDataLabelsRange val="0"/>
            </c:ext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17252059379686582"/>
              <c:y val="-0.10683185507207366"/>
            </c:manualLayout>
          </c:layout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A63D2DDE-6EB0-4791-BC76-8FEB6A2C1602}" type="CATEGORYNAME">
                  <a:rPr lang="en-US" sz="1200"/>
                  <a:pPr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[NOME DA CATEGORIA]</a:t>
                </a:fld>
                <a:r>
                  <a:rPr lang="en-US" sz="1200" baseline="0"/>
                  <a:t> </a:t>
                </a:r>
                <a:fld id="{55736A0D-50FC-46FA-9C61-3AC89E28B2B1}" type="VALUE">
                  <a:rPr lang="en-US" sz="1200" baseline="0"/>
                  <a:pPr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[VALOR]</a:t>
                </a:fld>
                <a:r>
                  <a:rPr lang="en-US" sz="1200" baseline="0"/>
                  <a:t>; </a:t>
                </a: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1.8160062504933246E-2"/>
              <c:y val="-0.14040758095186823"/>
            </c:manualLayout>
          </c:layout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D4A3455F-C273-4EA8-ABB2-32BF18425CFF}" type="CATEGORYNAME">
                  <a:rPr lang="en-US" sz="1200"/>
                  <a:pPr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[NOME DA CATEGORIA]</a:t>
                </a:fld>
                <a:r>
                  <a:rPr lang="en-US" sz="1200" baseline="0"/>
                  <a:t> </a:t>
                </a:r>
                <a:fld id="{EB98C841-8098-4409-AF8B-4D6053A09607}" type="VALUE">
                  <a:rPr lang="en-US" sz="1200" baseline="0"/>
                  <a:pPr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[VALOR]</a:t>
                </a:fld>
                <a:endParaRPr lang="en-US" sz="1200" baseline="0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0"/>
        <c:dLbl>
          <c:idx val="0"/>
          <c:layout>
            <c:manualLayout>
              <c:x val="0.1852326375503191"/>
              <c:y val="-3.3575725879794606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6549653371991588"/>
          <c:y val="0.18053961600551888"/>
          <c:w val="0.48051288731667874"/>
          <c:h val="0.7677232582186726"/>
        </c:manualLayout>
      </c:layout>
      <c:doughnutChart>
        <c:varyColors val="1"/>
        <c:ser>
          <c:idx val="0"/>
          <c:order val="0"/>
          <c:tx>
            <c:strRef>
              <c:f>'Plano de Ação Analítico'!$C$54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0.13620046878699935"/>
                  <c:y val="-4.5785080745174532E-2"/>
                </c:manualLayout>
              </c:layout>
              <c:tx>
                <c:rich>
                  <a:bodyPr/>
                  <a:lstStyle/>
                  <a:p>
                    <a:fld id="{0B946514-3795-46A1-ADB9-5A2E82653980}" type="CATEGORYNAME">
                      <a:rPr lang="en-US" sz="1200"/>
                      <a:pPr/>
                      <a:t>[NOME DA CATEGORIA]</a:t>
                    </a:fld>
                    <a:r>
                      <a:rPr lang="en-US" sz="1200" baseline="0"/>
                      <a:t> </a:t>
                    </a:r>
                    <a:fld id="{EBA080C4-5813-4D76-A0AE-1B418FA27C87}" type="VALUE">
                      <a:rPr lang="en-US" sz="1200" baseline="0"/>
                      <a:pPr/>
                      <a:t>[VALOR]</a:t>
                    </a:fld>
                    <a:endParaRPr lang="en-US" sz="1200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0.13620046878699935"/>
                  <c:y val="3.0523387163449503E-2"/>
                </c:manualLayout>
              </c:layout>
              <c:tx>
                <c:rich>
                  <a:bodyPr/>
                  <a:lstStyle/>
                  <a:p>
                    <a:fld id="{0F6A8D19-E864-43BF-856D-1914D33BE0FD}" type="CATEGORYNAME">
                      <a:rPr lang="en-US" sz="1200"/>
                      <a:pPr/>
                      <a:t>[NOME DA CATEGORIA]</a:t>
                    </a:fld>
                    <a:r>
                      <a:rPr lang="en-US" sz="1200" baseline="0"/>
                      <a:t> </a:t>
                    </a:r>
                    <a:fld id="{DE32EF88-B0F6-46BE-BC17-C0DFAFF0BF7E}" type="VALUE">
                      <a:rPr lang="en-US" sz="1200" baseline="0"/>
                      <a:pPr/>
                      <a:t>[VALOR]</a:t>
                    </a:fld>
                    <a:endParaRPr lang="en-US" sz="1200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0.12712043753453273"/>
                  <c:y val="-2.1366371014414728E-2"/>
                </c:manualLayout>
              </c:layout>
              <c:tx>
                <c:rich>
                  <a:bodyPr/>
                  <a:lstStyle/>
                  <a:p>
                    <a:fld id="{1C8808B5-947F-4F77-BD55-8BA8F6D21E99}" type="CATEGORYNAME">
                      <a:rPr lang="en-US" sz="1200"/>
                      <a:pPr/>
                      <a:t>[NOME DA CATEGORIA]</a:t>
                    </a:fld>
                    <a:r>
                      <a:rPr lang="en-US" sz="1200" baseline="0"/>
                      <a:t>  </a:t>
                    </a:r>
                    <a:fld id="{1C6707AA-6CB7-4232-98EF-092D325CFD53}" type="VALUE">
                      <a:rPr lang="en-US" sz="1200" baseline="0"/>
                      <a:pPr/>
                      <a:t>[VALOR]</a:t>
                    </a:fld>
                    <a:endParaRPr lang="en-US" sz="1200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-8.7847645617088424E-2"/>
                  <c:y val="-8.2413145341313956E-2"/>
                </c:manualLayout>
              </c:layout>
              <c:tx>
                <c:rich>
                  <a:bodyPr/>
                  <a:lstStyle/>
                  <a:p>
                    <a:fld id="{F3306785-99C8-44FA-8EF2-74AF3C5D0981}" type="CATEGORYNAME">
                      <a:rPr lang="en-US" sz="1200"/>
                      <a:pPr/>
                      <a:t>[NOME DA CATEGORIA]</a:t>
                    </a:fld>
                    <a:r>
                      <a:rPr lang="en-US" sz="1200" baseline="0"/>
                      <a:t>  </a:t>
                    </a:r>
                    <a:fld id="{296203BA-2666-4792-9B2C-12BAD89327D6}" type="VALUE">
                      <a:rPr lang="en-US" sz="1200" baseline="0"/>
                      <a:pPr/>
                      <a:t>[VALOR]</a:t>
                    </a:fld>
                    <a:endParaRPr lang="en-US" sz="1200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'Plano de Ação Analítico'!$B$55:$B$59</c:f>
              <c:strCache>
                <c:ptCount val="4"/>
                <c:pt idx="0">
                  <c:v>Concluída</c:v>
                </c:pt>
                <c:pt idx="1">
                  <c:v>Em andamento</c:v>
                </c:pt>
                <c:pt idx="2">
                  <c:v>Anulada</c:v>
                </c:pt>
                <c:pt idx="3">
                  <c:v>Reprogramada</c:v>
                </c:pt>
              </c:strCache>
            </c:strRef>
          </c:cat>
          <c:val>
            <c:numRef>
              <c:f>'Plano de Ação Analítico'!$C$55:$C$59</c:f>
              <c:numCache>
                <c:formatCode>0%</c:formatCode>
                <c:ptCount val="4"/>
                <c:pt idx="0">
                  <c:v>0.63636363636363635</c:v>
                </c:pt>
                <c:pt idx="1">
                  <c:v>0.24242424242424243</c:v>
                </c:pt>
                <c:pt idx="2">
                  <c:v>3.0303030303030304E-2</c:v>
                </c:pt>
                <c:pt idx="3">
                  <c:v>9.0909090909090912E-2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742-4C05-9A1B-B1308A37EE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[Plano de Ação IPRESB 2022_atualizado.xlsx]Plano de Ação Analítico!Tabela dinâmica4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Projetos</a:t>
            </a:r>
            <a:r>
              <a:rPr lang="en-US" b="1" baseline="0">
                <a:solidFill>
                  <a:sysClr val="windowText" lastClr="000000"/>
                </a:solidFill>
              </a:rPr>
              <a:t> por Unidade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5998382828912814"/>
          <c:y val="0.195845110710505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6.0143986341306402E-3"/>
          <c:y val="0.1462826342247083"/>
          <c:w val="0.99111929483061323"/>
          <c:h val="0.6937406815331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'Plano de Ação Analítico'!$F$54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'Plano de Ação Analítico'!$E$55:$E$60</c:f>
              <c:strCache>
                <c:ptCount val="5"/>
                <c:pt idx="0">
                  <c:v>Administrativa</c:v>
                </c:pt>
                <c:pt idx="1">
                  <c:v>Benefícios</c:v>
                </c:pt>
                <c:pt idx="2">
                  <c:v>Finanças E Investimentos</c:v>
                </c:pt>
                <c:pt idx="3">
                  <c:v>Governança</c:v>
                </c:pt>
                <c:pt idx="4">
                  <c:v>Jurídica</c:v>
                </c:pt>
              </c:strCache>
            </c:strRef>
          </c:cat>
          <c:val>
            <c:numRef>
              <c:f>'Plano de Ação Analítico'!$F$55:$F$60</c:f>
              <c:numCache>
                <c:formatCode>General</c:formatCode>
                <c:ptCount val="5"/>
                <c:pt idx="0">
                  <c:v>9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77-48E7-ADB9-7074D75FB07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511793112"/>
        <c:axId val="511793504"/>
      </c:barChart>
      <c:catAx>
        <c:axId val="511793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11793504"/>
        <c:crosses val="autoZero"/>
        <c:auto val="1"/>
        <c:lblAlgn val="ctr"/>
        <c:lblOffset val="100"/>
        <c:noMultiLvlLbl val="0"/>
      </c:catAx>
      <c:valAx>
        <c:axId val="5117935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11793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389668000846886"/>
          <c:y val="4.7562338973701219E-2"/>
          <c:w val="0.2119590941017136"/>
          <c:h val="0.92728153792501977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E8D-40E7-BB5B-E6D451526FA2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E8D-40E7-BB5B-E6D451526FA2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E8D-40E7-BB5B-E6D451526FA2}"/>
              </c:ext>
            </c:extLst>
          </c:dPt>
          <c:dPt>
            <c:idx val="3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E8D-40E7-BB5B-E6D451526FA2}"/>
              </c:ext>
            </c:extLst>
          </c:dPt>
          <c:dPt>
            <c:idx val="4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E8D-40E7-BB5B-E6D451526FA2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E8D-40E7-BB5B-E6D451526FA2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2.562428768179288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E8D-40E7-BB5B-E6D451526FA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7082858454528529E-2"/>
                  <c:y val="-4.831691636113597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E8D-40E7-BB5B-E6D451526FA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1.0243277848911589E-2"/>
                  <c:y val="-6.268340400877646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E8D-40E7-BB5B-E6D451526FA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2636424085288832E-17"/>
                  <c:y val="3.382184145279451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E8D-40E7-BB5B-E6D451526FA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'Plano de Ação 2021'!$B$4:$B$9</c:f>
              <c:strCache>
                <c:ptCount val="6"/>
                <c:pt idx="0">
                  <c:v>Concluídas</c:v>
                </c:pt>
                <c:pt idx="1">
                  <c:v>Atrasadas</c:v>
                </c:pt>
                <c:pt idx="2">
                  <c:v>Reprogramadas</c:v>
                </c:pt>
                <c:pt idx="3">
                  <c:v>Em Andamento</c:v>
                </c:pt>
                <c:pt idx="4">
                  <c:v>Em Risco</c:v>
                </c:pt>
                <c:pt idx="5">
                  <c:v>Anuladas</c:v>
                </c:pt>
              </c:strCache>
            </c:strRef>
          </c:cat>
          <c:val>
            <c:numRef>
              <c:f>'Plano de Ação 2021'!$D$4:$D$9</c:f>
              <c:numCache>
                <c:formatCode>General</c:formatCode>
                <c:ptCount val="6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46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E8D-40E7-BB5B-E6D451526FA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38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61855</xdr:colOff>
      <xdr:row>14</xdr:row>
      <xdr:rowOff>129990</xdr:rowOff>
    </xdr:from>
    <xdr:to>
      <xdr:col>7</xdr:col>
      <xdr:colOff>533399</xdr:colOff>
      <xdr:row>36</xdr:row>
      <xdr:rowOff>99734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xmlns="" id="{B59CE9F4-87C2-48AC-97FA-467B376866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876301</xdr:colOff>
      <xdr:row>13</xdr:row>
      <xdr:rowOff>179294</xdr:rowOff>
    </xdr:from>
    <xdr:to>
      <xdr:col>13</xdr:col>
      <xdr:colOff>690283</xdr:colOff>
      <xdr:row>34</xdr:row>
      <xdr:rowOff>134471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xmlns="" id="{77BC88E2-ABB3-4446-A89F-AAEB9656B2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-178307</xdr:colOff>
      <xdr:row>1</xdr:row>
      <xdr:rowOff>32040</xdr:rowOff>
    </xdr:from>
    <xdr:to>
      <xdr:col>13</xdr:col>
      <xdr:colOff>612649</xdr:colOff>
      <xdr:row>3</xdr:row>
      <xdr:rowOff>101313</xdr:rowOff>
    </xdr:to>
    <xdr:sp macro="" textlink="">
      <xdr:nvSpPr>
        <xdr:cNvPr id="16" name="Retângulo: Cantos Arredondados 15">
          <a:extLst>
            <a:ext uri="{FF2B5EF4-FFF2-40B4-BE49-F238E27FC236}">
              <a16:creationId xmlns:a16="http://schemas.microsoft.com/office/drawing/2014/main" xmlns="" id="{8B24D622-8F4C-42FF-8214-B6CE9F3DFEB9}"/>
            </a:ext>
          </a:extLst>
        </xdr:cNvPr>
        <xdr:cNvSpPr/>
      </xdr:nvSpPr>
      <xdr:spPr>
        <a:xfrm>
          <a:off x="-178307" y="222540"/>
          <a:ext cx="12220956" cy="450273"/>
        </a:xfrm>
        <a:prstGeom prst="roundRect">
          <a:avLst/>
        </a:prstGeom>
        <a:solidFill>
          <a:srgbClr val="3E347A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>
              <a:solidFill>
                <a:schemeClr val="bg1"/>
              </a:solidFill>
            </a:rPr>
            <a:t>Planejamento Estratégico - 2022 a 2026</a:t>
          </a:r>
        </a:p>
      </xdr:txBody>
    </xdr:sp>
    <xdr:clientData/>
  </xdr:twoCellAnchor>
  <xdr:twoCellAnchor editAs="oneCell">
    <xdr:from>
      <xdr:col>1</xdr:col>
      <xdr:colOff>66675</xdr:colOff>
      <xdr:row>1</xdr:row>
      <xdr:rowOff>95811</xdr:rowOff>
    </xdr:from>
    <xdr:to>
      <xdr:col>2</xdr:col>
      <xdr:colOff>72946</xdr:colOff>
      <xdr:row>3</xdr:row>
      <xdr:rowOff>38835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xmlns="" id="{C941824E-56D2-4C95-AAC7-0D99E2CFEC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3238" t="17490" r="75810" b="72251"/>
        <a:stretch/>
      </xdr:blipFill>
      <xdr:spPr>
        <a:xfrm>
          <a:off x="461122" y="275105"/>
          <a:ext cx="893776" cy="301612"/>
        </a:xfrm>
        <a:prstGeom prst="rect">
          <a:avLst/>
        </a:prstGeom>
      </xdr:spPr>
    </xdr:pic>
    <xdr:clientData/>
  </xdr:twoCellAnchor>
  <xdr:twoCellAnchor>
    <xdr:from>
      <xdr:col>1</xdr:col>
      <xdr:colOff>11631</xdr:colOff>
      <xdr:row>3</xdr:row>
      <xdr:rowOff>159909</xdr:rowOff>
    </xdr:from>
    <xdr:to>
      <xdr:col>9</xdr:col>
      <xdr:colOff>750794</xdr:colOff>
      <xdr:row>13</xdr:row>
      <xdr:rowOff>179295</xdr:rowOff>
    </xdr:to>
    <xdr:grpSp>
      <xdr:nvGrpSpPr>
        <xdr:cNvPr id="19" name="Agrupar 18">
          <a:extLst>
            <a:ext uri="{FF2B5EF4-FFF2-40B4-BE49-F238E27FC236}">
              <a16:creationId xmlns:a16="http://schemas.microsoft.com/office/drawing/2014/main" xmlns="" id="{08FDC3E0-A086-49D7-A145-3E422DC48A96}"/>
            </a:ext>
          </a:extLst>
        </xdr:cNvPr>
        <xdr:cNvGrpSpPr/>
      </xdr:nvGrpSpPr>
      <xdr:grpSpPr>
        <a:xfrm>
          <a:off x="392631" y="731409"/>
          <a:ext cx="8852222" cy="1789915"/>
          <a:chOff x="398358" y="865083"/>
          <a:chExt cx="8678852" cy="1435316"/>
        </a:xfrm>
      </xdr:grpSpPr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8" name="ANO PROJETO">
                <a:extLst>
                  <a:ext uri="{FF2B5EF4-FFF2-40B4-BE49-F238E27FC236}">
                    <a16:creationId xmlns:a16="http://schemas.microsoft.com/office/drawing/2014/main" xmlns="" id="{50DAAE29-7939-40F8-9B1F-406EBD6ED01D}"/>
                  </a:ext>
                </a:extLst>
              </xdr:cNvPr>
              <xdr:cNvGraphicFramePr>
                <a:graphicFrameLocks noChangeAspect="1"/>
              </xdr:cNvGraphicFramePr>
            </xdr:nvGraphicFramePr>
            <xdr:xfrm>
              <a:off x="398358" y="865083"/>
              <a:ext cx="4065754" cy="705166"/>
            </xdr:xfrm>
            <a:graphic>
              <a:graphicData uri="http://schemas.microsoft.com/office/drawing/2010/slicer">
                <sle:slicer xmlns:sle="http://schemas.microsoft.com/office/drawing/2010/slicer" name="ANO PROJETO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392631" y="731409"/>
                <a:ext cx="4146972" cy="879379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pt-BR" sz="1100"/>
  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9" name="STATUS">
                <a:extLst>
                  <a:ext uri="{FF2B5EF4-FFF2-40B4-BE49-F238E27FC236}">
                    <a16:creationId xmlns:a16="http://schemas.microsoft.com/office/drawing/2014/main" xmlns="" id="{B7FA5248-86FB-490F-86DB-A0975439ADFB}"/>
                  </a:ext>
                </a:extLst>
              </xdr:cNvPr>
              <xdr:cNvGraphicFramePr>
                <a:graphicFrameLocks noChangeAspect="1"/>
              </xdr:cNvGraphicFramePr>
            </xdr:nvGraphicFramePr>
            <xdr:xfrm>
              <a:off x="4498972" y="865083"/>
              <a:ext cx="4577176" cy="705166"/>
            </xdr:xfrm>
            <a:graphic>
              <a:graphicData uri="http://schemas.microsoft.com/office/drawing/2010/slicer">
                <sle:slicer xmlns:sle="http://schemas.microsoft.com/office/drawing/2010/slicer" name="STATUS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4575159" y="731409"/>
                <a:ext cx="4668610" cy="879379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pt-BR" sz="1100"/>
  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8" name="ÁREA">
                <a:extLst>
                  <a:ext uri="{FF2B5EF4-FFF2-40B4-BE49-F238E27FC236}">
                    <a16:creationId xmlns:a16="http://schemas.microsoft.com/office/drawing/2014/main" xmlns="" id="{35617710-5A35-407D-8954-BD8C5B2B62D7}"/>
                  </a:ext>
                </a:extLst>
              </xdr:cNvPr>
              <xdr:cNvGraphicFramePr>
                <a:graphicFrameLocks noChangeAspect="1"/>
              </xdr:cNvGraphicFramePr>
            </xdr:nvGraphicFramePr>
            <xdr:xfrm>
              <a:off x="398358" y="1600626"/>
              <a:ext cx="8678852" cy="699773"/>
            </xdr:xfrm>
            <a:graphic>
              <a:graphicData uri="http://schemas.microsoft.com/office/drawing/2010/slicer">
                <sle:slicer xmlns:sle="http://schemas.microsoft.com/office/drawing/2010/slicer" name="ÁREA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392631" y="1648670"/>
                <a:ext cx="8852222" cy="872654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pt-BR" sz="1100"/>
  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  </a:r>
              </a:p>
            </xdr:txBody>
          </xdr:sp>
        </mc:Fallback>
      </mc:AlternateContent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697549</xdr:colOff>
      <xdr:row>1</xdr:row>
      <xdr:rowOff>127174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6EEB3A84-D4C9-4EFA-B41C-BC66A563BB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238" t="17490" r="75810" b="72251"/>
        <a:stretch/>
      </xdr:blipFill>
      <xdr:spPr>
        <a:xfrm>
          <a:off x="0" y="0"/>
          <a:ext cx="892282" cy="3049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282682</xdr:colOff>
      <xdr:row>1</xdr:row>
      <xdr:rowOff>125680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C21BA68E-06FA-42BA-ACB1-C5CE7C71EE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238" t="17490" r="75810" b="72251"/>
        <a:stretch/>
      </xdr:blipFill>
      <xdr:spPr>
        <a:xfrm>
          <a:off x="0" y="0"/>
          <a:ext cx="892282" cy="3049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561974</xdr:colOff>
      <xdr:row>1</xdr:row>
      <xdr:rowOff>314325</xdr:rowOff>
    </xdr:from>
    <xdr:to>
      <xdr:col>9</xdr:col>
      <xdr:colOff>4438649</xdr:colOff>
      <xdr:row>10</xdr:row>
      <xdr:rowOff>130665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3534042</xdr:colOff>
      <xdr:row>1</xdr:row>
      <xdr:rowOff>10869</xdr:rowOff>
    </xdr:from>
    <xdr:to>
      <xdr:col>9</xdr:col>
      <xdr:colOff>4426324</xdr:colOff>
      <xdr:row>1</xdr:row>
      <xdr:rowOff>315843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238" t="17490" r="75810" b="72251"/>
        <a:stretch/>
      </xdr:blipFill>
      <xdr:spPr>
        <a:xfrm>
          <a:off x="15818621" y="99888"/>
          <a:ext cx="892282" cy="30497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dori" refreshedDate="44918.414670833336" createdVersion="7" refreshedVersion="5" minRefreshableVersion="3" recordCount="174">
  <cacheSource type="worksheet">
    <worksheetSource name="Tabela2"/>
  </cacheSource>
  <cacheFields count="14">
    <cacheField name="ÁREA" numFmtId="0">
      <sharedItems containsBlank="1" count="6">
        <s v="Benefícios"/>
        <s v="Finanças E Investimentos"/>
        <s v="Jurídica"/>
        <s v="Administrativa"/>
        <s v="Governança"/>
        <m/>
      </sharedItems>
    </cacheField>
    <cacheField name="DEPARTAMENTO" numFmtId="0">
      <sharedItems/>
    </cacheField>
    <cacheField name="O QUE? (PROJETO)" numFmtId="0">
      <sharedItems/>
    </cacheField>
    <cacheField name="COMO? (AÇÃO)" numFmtId="0">
      <sharedItems longText="1"/>
    </cacheField>
    <cacheField name="PORQUE? (OBJETIVO)" numFmtId="0">
      <sharedItems/>
    </cacheField>
    <cacheField name="RESPONSÁVEL" numFmtId="0">
      <sharedItems/>
    </cacheField>
    <cacheField name="ANO PROJETO" numFmtId="0">
      <sharedItems containsSemiMixedTypes="0" containsString="0" containsNumber="1" containsInteger="1" minValue="2022" maxValue="2026" count="5">
        <n v="2022"/>
        <n v="2023"/>
        <n v="2024"/>
        <n v="2025"/>
        <n v="2026"/>
      </sharedItems>
    </cacheField>
    <cacheField name="META" numFmtId="0">
      <sharedItems containsBlank="1"/>
    </cacheField>
    <cacheField name="PRAZO INICIAL" numFmtId="14">
      <sharedItems containsSemiMixedTypes="0" containsNonDate="0" containsDate="1" containsString="0" minDate="2021-10-01T00:00:00" maxDate="2026-01-02T00:00:00"/>
    </cacheField>
    <cacheField name="PRAZO FINAL" numFmtId="14">
      <sharedItems containsSemiMixedTypes="0" containsNonDate="0" containsDate="1" containsString="0" minDate="2022-03-31T00:00:00" maxDate="2027-01-01T00:00:00"/>
    </cacheField>
    <cacheField name="DATA ENTREGA" numFmtId="0">
      <sharedItems containsNonDate="0" containsDate="1" containsString="0" containsBlank="1" minDate="2022-01-20T00:00:00" maxDate="2027-01-01T00:00:00"/>
    </cacheField>
    <cacheField name="DIAS ATRASO/ADIANTADO" numFmtId="0">
      <sharedItems containsBlank="1" containsMixedTypes="1" containsNumber="1" containsInteger="1" minValue="-213" maxValue="0"/>
    </cacheField>
    <cacheField name="STATUS" numFmtId="0">
      <sharedItems containsBlank="1" count="10">
        <s v="Concluída"/>
        <s v="Em andamento"/>
        <s v="Reprogramada"/>
        <s v="Anulada"/>
        <s v="Planejada"/>
        <s v="Não Planejada"/>
        <m u="1"/>
        <s v="Meta não alcançada" u="1"/>
        <s v="Concluída, parcialmente" u="1"/>
        <s v="Em Risco" u="1"/>
      </sharedItems>
    </cacheField>
    <cacheField name="OBSERVAÇÕES" numFmtId="0">
      <sharedItems containsBlank="1" longText="1"/>
    </cacheField>
  </cacheFields>
  <extLst>
    <ext xmlns:x14="http://schemas.microsoft.com/office/spreadsheetml/2009/9/main" uri="{725AE2AE-9491-48be-B2B4-4EB974FC3084}">
      <x14:pivotCacheDefinition pivotCacheId="876606117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4">
  <r>
    <x v="0"/>
    <s v="Atuarial"/>
    <s v="Avaliação atuarial"/>
    <s v="Promover através de um Plano de custeio e financiamento as condições financeiras necessárias para o equilibrio atuarial "/>
    <s v="Equilíbrio financeiro do Instituto"/>
    <s v="Marcelo e Bruno"/>
    <x v="0"/>
    <s v="Elaborar relatório atuarial e registro do DRAA"/>
    <d v="2021-10-01T00:00:00"/>
    <d v="2022-03-31T00:00:00"/>
    <d v="2022-01-20T00:00:00"/>
    <n v="-70"/>
    <x v="0"/>
    <m/>
  </r>
  <r>
    <x v="1"/>
    <s v="Política De Investimentos"/>
    <s v=" Elaboração anual da Política de Investimentos "/>
    <s v="Análise da conjuntura econômica, cenários e perspectivas do mercado financeiro; Definição das estratégias de alocação; Gestão de investimentos, considerando sua estrutura, propostas de aprimoramento, critérios de credenciamento para escolha das instituições financeiras_x000a_"/>
    <s v="Constituir reservas em quantidades suficientes para garantir os planos de benefícios"/>
    <s v="Comitê de Investimentos"/>
    <x v="0"/>
    <s v="Aprovação do Conselho de Administração e enviar p/ CADPREV"/>
    <d v="2022-11-01T00:00:00"/>
    <d v="2022-12-31T00:00:00"/>
    <d v="2022-11-17T00:00:00"/>
    <n v="-44"/>
    <x v="0"/>
    <s v="Política de Investimentos aprovada em 17/11/2022"/>
  </r>
  <r>
    <x v="1"/>
    <s v="Carteira De Investimentos"/>
    <s v=" Melhoria contínua dos mecanismos de controle da carteira de investimentos"/>
    <s v=" Monitoramento diário da carteira de investimentos com auxílio do software e da assessoria de investimentos"/>
    <s v="Gerenciar riscos"/>
    <s v="Gestor, gerente de investimentos e agente previdenciário."/>
    <x v="0"/>
    <s v="Alcançar a rentabilidade mínima prevista na Política de Investimentos"/>
    <d v="2022-01-01T00:00:00"/>
    <d v="2022-12-31T00:00:00"/>
    <d v="2022-12-31T00:00:00"/>
    <n v="0"/>
    <x v="1"/>
    <s v="O ano de 2022 está se mostrando um ano tão desafiador como os dois anteriores; Estudo ALM feito em 05/2022. Acompanhar resultado e demonstrar em gráfico comparando a meta"/>
  </r>
  <r>
    <x v="1"/>
    <s v="Orçamento"/>
    <s v=" Acompanhamento mensal do orçamento"/>
    <s v=" Efetuar/acompanhar despesas/receitas"/>
    <s v="Controlar o orçamento para planejar o futuro"/>
    <s v="Contadores"/>
    <x v="0"/>
    <s v="Garantir 90% de eficiência na elaboração do Orçamento, evitando a necessidade de suplementação orçamentária_x000a_"/>
    <d v="2022-01-01T00:00:00"/>
    <d v="2022-12-31T00:00:00"/>
    <d v="2022-12-31T00:00:00"/>
    <n v="0"/>
    <x v="1"/>
    <s v="Sistema de custos em execução; fAzer comparativo: orçamento previsto e RREO (relatorio execução orçamentária); verificar ocorrencias de suplementações "/>
  </r>
  <r>
    <x v="1"/>
    <s v="Política De Investimentos"/>
    <s v=" Elaboração anual da Política de Investimentos "/>
    <s v="Análise da conjuntura econômica, cenários e perspectivas do mercado financeiro; Definição das estratégias de alocação; Gestão de investimentos, considerando sua estrutura, propostas de aprimoramento, critérios de credenciamento para escolha das instituições financeiras_x000a_"/>
    <s v="Constituir reservas em quantidades suficientes para garantir os planos de benefícios"/>
    <s v="Comitê de Investimentos"/>
    <x v="1"/>
    <s v="Aprovação do Conselho de Administração e enviar p/ CADPREV"/>
    <d v="2022-01-01T00:00:00"/>
    <d v="2022-12-31T00:00:00"/>
    <m/>
    <s v=""/>
    <x v="1"/>
    <m/>
  </r>
  <r>
    <x v="2"/>
    <s v="Procuradoria Previdênciária"/>
    <s v="Atualização contínua da legislação em vigor"/>
    <s v="Cursos de capacitação e acompanhamento da nova legislação e suas alterações"/>
    <s v="Busca da melhoria da eficiência"/>
    <s v="Procuradoria"/>
    <x v="0"/>
    <s v="mínimo 02 cursos ao ano"/>
    <d v="2022-01-01T00:00:00"/>
    <d v="2022-12-31T00:00:00"/>
    <d v="2022-12-07T00:00:00"/>
    <n v="-24"/>
    <x v="0"/>
    <s v="100% da procuradoria capacitada"/>
  </r>
  <r>
    <x v="0"/>
    <s v="Base De Dados"/>
    <s v="Censo Previdenciário aposentados e pensionistas"/>
    <s v="Recadastramento mensal no mês do aniversário"/>
    <s v="Prova de vida e manter os dados atualizados"/>
    <s v="Atendimento"/>
    <x v="0"/>
    <s v="95% dos aposentados e pensionistas anualmente"/>
    <d v="2022-01-01T00:00:00"/>
    <d v="2022-12-31T00:00:00"/>
    <d v="2022-12-31T00:00:00"/>
    <n v="0"/>
    <x v="0"/>
    <s v="Faltam apenas 3% para recadastrar, ou seja, a 97% recadastrados inativos e pensionistas alcaçada. Relatório comparativo recadastrados aposentados e pensionistas final de dez/2022"/>
  </r>
  <r>
    <x v="1"/>
    <s v="Arrecadação"/>
    <s v="Controle de repasse de contribuições e aportes"/>
    <s v="Otimizar os processos de cobrança"/>
    <s v="Proporcionar melhoria na gestão financeira e controle gerencial das receitas oriundas das contribuições e aportes financeiros."/>
    <s v="Chefe de tesouraria e contadora."/>
    <x v="0"/>
    <s v="Garantir 100% do recolhimento das contribuições previdenciárias de acordo com a legislação"/>
    <d v="2022-01-01T00:00:00"/>
    <d v="2022-12-31T00:00:00"/>
    <d v="2022-12-31T00:00:00"/>
    <n v="0"/>
    <x v="1"/>
    <s v="Os repasses são efetuados mensalmente no quinto dia útil do mês subsequente; não há parcelamento conforme consta no relatorio DIPR. O dep. da tesouraria mensalmente faz o controle e conferencia dos valoes a serem recolhidos. Verificar situação dos cedidos para outros munícipios"/>
  </r>
  <r>
    <x v="1"/>
    <s v="Capacitação Servidores"/>
    <s v="Elaborar um programa permanente de treinamento voltado para as áreas do Instituto"/>
    <s v="Identificar cursos promovidos_x000a_que complementem à necessidade de informação e conhecimento de cada área_x000a_"/>
    <s v="Qualificar os servidores para aperfeiçoar seus conhecimentos dentro de cada orgão que atuam"/>
    <s v="Gestor"/>
    <x v="0"/>
    <s v="Treinar 75% dos servidores "/>
    <d v="2022-01-01T00:00:00"/>
    <d v="2022-12-31T00:00:00"/>
    <d v="2022-12-14T00:00:00"/>
    <n v="-17"/>
    <x v="0"/>
    <s v="80% capacitado"/>
  </r>
  <r>
    <x v="3"/>
    <s v="Arquivo"/>
    <s v="Gerenciar o fluxo e o armazenamento adequado dos documentos do arquivo"/>
    <s v="Planilha e arquivo físico contendo processos de todas as áreas do instituto"/>
    <s v="Ampliar o controle de entrada e saída de processos"/>
    <s v="Arthur"/>
    <x v="0"/>
    <s v="Controle total dos processos arquivados de todas as áreas do instituto"/>
    <d v="2022-01-01T00:00:00"/>
    <d v="2022-12-31T00:00:00"/>
    <m/>
    <s v=""/>
    <x v="1"/>
    <s v="Realizado controle dos processos apenas dos departamentos de beneficios e licitações e compras. Com utilização sistema Solar na conclusao do processo estão sendo remetidos para o núcleo de processos. "/>
  </r>
  <r>
    <x v="1"/>
    <s v="Capacitação Comitê"/>
    <s v="Melhoria na área de conhecimento dos membros do Comitê"/>
    <s v="Cursos, palestras e congressos"/>
    <s v="Nortear as ações do Comitê para maior eficiência financeira dos investimentos"/>
    <s v=" Presidente do Comitê"/>
    <x v="0"/>
    <s v="Treinar 75% dos membros do Comitê de Investimentos em matéria sobre o sistema financeiro, mercado financeiro e de capitais e fundos de investimentos."/>
    <d v="2022-01-01T00:00:00"/>
    <d v="2022-12-31T00:00:00"/>
    <d v="2022-09-23T00:00:00"/>
    <n v="-99"/>
    <x v="0"/>
    <s v="100% Comitê de investimentos capacitado"/>
  </r>
  <r>
    <x v="3"/>
    <s v="Bens Patrimoniais"/>
    <s v="Melhoria na gestão patrimonial"/>
    <s v="Levantamento de necessidades, manutenções preventivas e desfazimento de itens ociosos (sem reparo)"/>
    <s v="Melhor aproveitamento de itens existentes e liberação de espaço"/>
    <s v="Fernanda"/>
    <x v="0"/>
    <s v="Melhoria na gestão patrimonial"/>
    <d v="2022-01-01T00:00:00"/>
    <d v="2022-12-31T00:00:00"/>
    <d v="2022-06-09T00:00:00"/>
    <n v="-205"/>
    <x v="0"/>
    <s v="Aprovado pelo Conselho de Administração em 09/06/2022 a Resolução de Bens Patrimoniais e divulgada no site oficial e para os servidores do IPRESB; feito novo inventário"/>
  </r>
  <r>
    <x v="1"/>
    <s v="Tesouraria"/>
    <s v="Planejar e controlar as receitas, despesas e demais movimentações de caixa "/>
    <s v="sistema de gerenciamento de custos"/>
    <s v="Proporcionar melhoria na gestão financeira "/>
    <s v="Chefe de tesouraria, Gerente de investimentos e contadora."/>
    <x v="0"/>
    <s v="Efetuar os pagamentos com redução de 50% do tempo hoje observado"/>
    <d v="2022-01-01T00:00:00"/>
    <d v="2022-12-31T00:00:00"/>
    <d v="2022-12-31T00:00:00"/>
    <n v="0"/>
    <x v="0"/>
    <s v="sistema já em utilização; encaminhada planilha tarefas para cada centro de custo. Sistemas digitais agilizaram as fases das despesas "/>
  </r>
  <r>
    <x v="4"/>
    <s v="IPRESB"/>
    <s v="Referência em gestão previdenciária"/>
    <s v="Certificação Pro-Gestão avançar nível/manter; participar das premiações nacionais "/>
    <s v="Plano de ação para atender as exigencias implementando boas práticas"/>
    <s v="Gabinete, controle interno e gestores"/>
    <x v="0"/>
    <s v="NÍVEL III PRO GESTÃO"/>
    <d v="2022-01-01T00:00:00"/>
    <d v="2022-05-01T00:00:00"/>
    <d v="2022-04-14T00:00:00"/>
    <n v="-17"/>
    <x v="0"/>
    <s v="Aprovada certificação nível 3 em 04/2022; premio aneprem 3º lugar"/>
  </r>
  <r>
    <x v="0"/>
    <s v="Compensação Previdenciária"/>
    <s v="Solicitar compensações previdenciárias"/>
    <s v="Elaboração de requerimentos"/>
    <s v="Compensação financeira entre os regimes de previdencia"/>
    <s v="Marcelo e Eliana"/>
    <x v="0"/>
    <s v="20% dos requerimentos"/>
    <d v="2022-01-01T00:00:00"/>
    <d v="2022-12-31T00:00:00"/>
    <m/>
    <s v=""/>
    <x v="1"/>
    <s v="Iniciamos os requerimentos entre RPPS; Requerimentos só podem ser solicitados pelo COMPREV após homologação do TCE (aprox. 1 ano para TCE homologar atos de aposentadoria). Portanto, entre a concessão da aposentadoria até requerer a compensação leva mais de 1 ano e não é algo que o IPRESB possa interferir. Há planilha de controle com todos os processos e status da compensação. Fazer comparativo total de requerimentos por total compensado e qts compensações em 2022."/>
  </r>
  <r>
    <x v="3"/>
    <s v="Gestão De Pessoal"/>
    <s v="Controlar de forma eficiente a jornada de trabalho dos servidores"/>
    <s v="Implantação de ponto eletrônico e banco de horas com regulamentação"/>
    <s v="Armazenar os registros de ponto de entrada, saída e pausa para refeição"/>
    <s v="Flávia/Rafael"/>
    <x v="0"/>
    <s v="Analisar propostas e orçamentos; elaborar resolução"/>
    <d v="2022-02-01T00:00:00"/>
    <d v="2022-06-30T00:00:00"/>
    <m/>
    <s v=""/>
    <x v="2"/>
    <s v="Projeto Básico estava em conclusão, porem ação foi paralisada. Reprogramado para 2023 reavaliar conforme ata da 7ª reunião da diretoria executiva"/>
  </r>
  <r>
    <x v="3"/>
    <s v="Processo Digital"/>
    <s v="Processo digital "/>
    <s v="Utilização do sistema solar"/>
    <s v="Reduzir utilização de papel"/>
    <s v="servidores instituto"/>
    <x v="0"/>
    <s v="50% dos processos via digital"/>
    <d v="2022-02-01T00:00:00"/>
    <d v="2022-12-31T00:00:00"/>
    <d v="2022-08-31T00:00:00"/>
    <n v="-122"/>
    <x v="0"/>
    <s v="Portaria 291/2022 de 04/07/2022 Comissão Setorial Especializada; todos departamentos utilizando sistema Solar a partir de 08/2022; Projeto básico em desenvolvimento para contratação digitalização dos processos antigos"/>
  </r>
  <r>
    <x v="3"/>
    <s v="Tecnologia Da Informação"/>
    <s v="Adequação a LGPD e aprimoramento da area de Tecnologia de Informação. "/>
    <s v="Projeto de lei para criação do depto de TI"/>
    <s v="Formalização dos processos e melhoria na Segurança da Informação"/>
    <s v="IPRESB"/>
    <x v="0"/>
    <s v="Implantar a área de T.I no ambiente organizacional do IPRESB dotando-a de pessoas e segregação de funções e promover efetivamente ações para pratica diaria da Política de Segurança da Informação"/>
    <d v="2022-03-01T00:00:00"/>
    <d v="2022-12-31T00:00:00"/>
    <d v="2022-10-01T00:00:00"/>
    <n v="-91"/>
    <x v="0"/>
    <s v="Aprovado pelo Conselho de Administração em 09/06/2022 criação do cargo assessoria de T.I. Portaria de nomeação assessor de TI inicio 10/2022; solicitado ao responsável ações sugeridas pelo pro-gestão"/>
  </r>
  <r>
    <x v="3"/>
    <s v="Capacitação Servidores"/>
    <s v="Melhoria na area de conhecimento e condições de trabalho dos servidores"/>
    <s v="Cursos, palestras e congressos"/>
    <s v="Desenvolvimento profissional e pessoal dos servidores, assim como  acompanhar as leis vigentes"/>
    <s v="Marcelo Caetano"/>
    <x v="0"/>
    <s v="Treinar 75% dos servidores "/>
    <d v="2022-03-01T00:00:00"/>
    <d v="2022-12-31T00:00:00"/>
    <d v="2022-12-13T00:00:00"/>
    <n v="-18"/>
    <x v="0"/>
    <s v="78% do dep. adminsitrativo capacitados"/>
  </r>
  <r>
    <x v="3"/>
    <s v="Capacitação Conselhos E Comite"/>
    <s v="Proporcionar  o desenvolvimento profissional e pessoal dos membros dos colegiados, assim como o acompanhar as leis vigentes"/>
    <s v="Cursos, palestras e congressos"/>
    <s v="qualificar os conselheiros para aperfeiçoar seus conhecimentos dentro de cada orgão que atuam"/>
    <s v="Marcelo Caetano"/>
    <x v="0"/>
    <s v="Treinar 75% dos conselhos e comitê "/>
    <d v="2022-03-01T00:00:00"/>
    <d v="2022-12-31T00:00:00"/>
    <d v="2022-11-23T00:00:00"/>
    <n v="-38"/>
    <x v="0"/>
    <s v="100% dos colegiados inscritos no curso de certificação profissional; 67% conselho adm. participaram eventos capacitação; 75% conselho fiscal participaram eventos capacitação"/>
  </r>
  <r>
    <x v="0"/>
    <s v="Base De Dados"/>
    <s v="Censo Previdenciário servidores ativos"/>
    <s v="Levantamento do público-alvo a ser recenseado e definição da logística e do_x000a_calendário de realização do censo; elaboração de ações_x000a_administrativas regulamentando a_x000a_realização do censo;"/>
    <s v="Proporcionar condições_x000a_técnicas efetivas de_x000a_atingimento do_x000a_Equilíbrio Financeiro e_x000a_Atuarial "/>
    <s v="Agentes previdenciários"/>
    <x v="0"/>
    <s v="30% servidores ativos"/>
    <d v="2022-04-01T00:00:00"/>
    <d v="2022-12-31T00:00:00"/>
    <d v="2022-12-31T00:00:00"/>
    <n v="0"/>
    <x v="1"/>
    <s v="Paralizada em 2019 a 2021 pela pandemia. Retomada em 04/2022 a partir da Sec. Meio Ambiente; 08/2022 força tarefa em que todos departamentos do Instituto passaram a fazer recadastramento em escala de revezamento.  28% dos servidores ativos recadastrados (IPRESB compareceu em todas as Secretarias da Prefeitura de Barueri e unidades da FIEB). Em 19/12 foram encaminhadas novas convocações para os pendentes (unidades que IPRESB ja compareceu) via whatsapp, email pessoal, email institucional. Fazer comparativo quant. Recadastrado/quant. Total segurados ativos final de 12/2022"/>
  </r>
  <r>
    <x v="3"/>
    <s v="Almoxarifado"/>
    <s v="Adequação ao programa Barueri sem papel no Almoxarifado"/>
    <s v="Estudo para aquisições por lotes de itens não perecíveis e redução de papel (programa Barueri sem papel)"/>
    <s v="Redução de custos e diminuição de consumo de papel"/>
    <s v="Fernanda"/>
    <x v="0"/>
    <m/>
    <d v="2022-05-01T00:00:00"/>
    <d v="2022-12-31T00:00:00"/>
    <m/>
    <m/>
    <x v="2"/>
    <s v="Aquisição em 09/2022 do sistema Comprasnet SIASG para começar pregão eletronico e registro de preços. Devido nova nomeação ao cargo de chefe de nucleo de bens almoxarifao em out/2022, a servidora está atualizando o controle de estoque e o estudo de aquisiçao por lotes será realizado em 2023. "/>
  </r>
  <r>
    <x v="3"/>
    <s v="Licitações E Contratos"/>
    <s v="Atender a nova lei de licitação"/>
    <s v="Implantação do sistema de pregão eletrônico"/>
    <s v="Adequação à nova lei de licitação e diminuir os processos de dispensa de licitação com despesas de consumo"/>
    <s v="Paulina"/>
    <x v="0"/>
    <s v="Adquirir sistema "/>
    <d v="2022-05-01T00:00:00"/>
    <d v="2022-12-31T00:00:00"/>
    <d v="2022-09-27T00:00:00"/>
    <n v="-95"/>
    <x v="0"/>
    <s v="Termo de acesso sistema comprasnet SIASG em 27/09/2022; Portaria de pregoeiros atualizada"/>
  </r>
  <r>
    <x v="2"/>
    <s v="Procuradoria Previdênciária"/>
    <s v="Avaliação do passivo judicial"/>
    <s v="Elaborar relatório anual "/>
    <s v="Transparência"/>
    <s v="Procuradoria"/>
    <x v="0"/>
    <s v="1 relatório por ano"/>
    <d v="2022-05-01T00:00:00"/>
    <d v="2022-12-31T00:00:00"/>
    <d v="2022-06-29T00:00:00"/>
    <n v="-185"/>
    <x v="0"/>
    <s v="aprovada Resolução 49/2022 prestação de informações ações judiciais; Relatório disponibilizado no site"/>
  </r>
  <r>
    <x v="4"/>
    <s v="IPRESB"/>
    <s v="CERTIFICAÇÃO PROFISSIONAL"/>
    <s v="Capacitar e obter a certificação profissional para gestores, dirigentes, membros conselhos e comitê "/>
    <s v="Atender as exigencias mínimas da Portaria Sec. Da Previdencia nº 9907/2020"/>
    <s v="Gabinete"/>
    <x v="0"/>
    <s v="promover curso para 100% dos conselheiros"/>
    <d v="2022-05-01T00:00:00"/>
    <d v="2022-12-31T00:00:00"/>
    <d v="2022-06-01T00:00:00"/>
    <n v="-213"/>
    <x v="0"/>
    <s v="Contratado curso para certificação em 23/05/2022. Acesso ao curso a partir de 01/06/2022. "/>
  </r>
  <r>
    <x v="4"/>
    <s v="IPRESB"/>
    <s v="COMISSÃO DE COMUNICAÇÃO"/>
    <s v="Criação de comissão que cuidará das divulgações referentes à informações institucionais, previdenciárias e de finanças do Instituto."/>
    <s v="Manter os segurados informados de todas as ações do IPRESB."/>
    <s v="Gabinete"/>
    <x v="0"/>
    <s v="aumentar em 40% o número de seguidores;  disponibiliar conteudos periodicos sobre atos do IPRESB e programas na mídia "/>
    <d v="2022-05-01T00:00:00"/>
    <d v="2022-12-31T00:00:00"/>
    <m/>
    <s v=""/>
    <x v="1"/>
    <s v="Divulgação do &quot;siga o IPRESB&quot; na área de atendimento, no job  e no final dos programas previdenciários; Comissão instituída Portaria nº 342/2022 ; verificar aumento de seguidores"/>
  </r>
  <r>
    <x v="4"/>
    <s v="IPRESB"/>
    <s v="COMISSÃO DE PLANEJAMENTO ESTRATÉGICO"/>
    <s v="Comissão para acompanhamento e monitoramento do planejamento estratégico"/>
    <s v="Monitorar o andamento das ações para atingir as metas especificadas no planejamento estratégico alem de assessorar as unidades contribuindo nas melhorias dos processos "/>
    <s v="Gestores e Gabinete"/>
    <x v="0"/>
    <s v="elaborar resolução e instituir a comissão para começar as reuniões e acompanhamento das ações"/>
    <d v="2022-05-01T00:00:00"/>
    <d v="2022-12-31T00:00:00"/>
    <m/>
    <s v=""/>
    <x v="1"/>
    <s v="Gestores responsaveis pelo andamento das ações e gabinete em 2022 passou a acompanhar as ações pro-gestão irá fazer a revisão anual do palnejamento em que é necessário fechamento do exercicío. Por enquanto não será necessário formar comissão. Entretanto, ao longo do ano será analisado se alguma ação ficou paralisada a fim de constatar a necessiade de comissão com cada um dos representantes das unidades para controle, acompanhamento e avaliação para andamento dos objetivos gerais e específicos. "/>
  </r>
  <r>
    <x v="4"/>
    <s v="IPRESB"/>
    <s v="INFORMATIVOS PERIÓDICOS"/>
    <s v="Elaboração do boletim informativo do IPRESB – INFOIPRESB, que disponibiliza as principais notícias do Instituto e pertinentes aos segurados."/>
    <s v="Disponibilizar as  notícias, informações financeiras e previdenciárias aos beneficiários  do Instituto."/>
    <s v="Imprensa e Servidores"/>
    <x v="0"/>
    <s v="04 edições ao ano"/>
    <d v="2022-05-01T00:00:00"/>
    <d v="2022-12-31T00:00:00"/>
    <d v="2022-10-06T00:00:00"/>
    <n v="-86"/>
    <x v="0"/>
    <s v="4 edições já publicadas. Em 10/2022 saiu a ultima edição do ano"/>
  </r>
  <r>
    <x v="0"/>
    <s v="Educação Previdenciaria "/>
    <s v="Educação previdenciária aos servidores ativos e inativos"/>
    <s v="Programas:PePrev/PPA/Pós Aposentadoria"/>
    <s v="Levar para os segurados conhecimento sobre os direitos previdenciarios"/>
    <s v="Envolve todos as Unidades de Gestão"/>
    <x v="0"/>
    <s v="PEPREV: atender 25 pessoas mensalmente; PPA E PÓS APOSENTADORIA: 120 pessoas anualmente "/>
    <d v="2022-05-01T00:00:00"/>
    <d v="2022-12-31T00:00:00"/>
    <d v="2022-12-09T00:00:00"/>
    <n v="-22"/>
    <x v="0"/>
    <s v="Paralizada em 2019 a 2021 pela pandemia. Retomado PEPREV EM 19/4/2022. PEPREV total participantes: 424; PPA: 38; falta pós aposentadoria. Meta total: 320 pessoas; Total participanetes programas até 11/2022: 462 pessoas. Divulgação dos progrmas foi por envio de oficios a cada unidade de Barueri, site IPRESB, isntagram, facebook, jornal oficial materias sobre os programas, minuto Barueri e site Prefeitura reportagens sobre os programas. Porém, não foram todas as Secretarias que liberaram os servidores para PPA."/>
  </r>
  <r>
    <x v="2"/>
    <s v="Procuradoria Previdênciária"/>
    <s v="Diminuir o passivo previdenciário por decisão judicial"/>
    <s v="Ampliar o conhecimento aos segurados quanto aos seus direitos"/>
    <s v="Diminuir o contecioso jurídico"/>
    <s v="Procuradoria"/>
    <x v="0"/>
    <s v="Reduzir em 20 % o Contencioso Judicial, diminuindo o passivo previdenciário por decisão judicial."/>
    <d v="2022-06-01T00:00:00"/>
    <d v="2022-12-31T00:00:00"/>
    <m/>
    <s v=""/>
    <x v="3"/>
    <s v="Juridico alegou que foge da alçada e do controle o passivo judicial"/>
  </r>
  <r>
    <x v="4"/>
    <s v="IPRESB"/>
    <s v="PESQUISA DE SATISFAÇÃO"/>
    <s v="Incluir pesquisa de satisfação no site e no atendimento presencial."/>
    <s v="Medir os pontos fortes e fracos do Instituto."/>
    <s v="Diretoria Executiva"/>
    <x v="0"/>
    <s v="75% satisfação"/>
    <d v="2022-06-01T00:00:00"/>
    <d v="2022-12-31T00:00:00"/>
    <m/>
    <s v=""/>
    <x v="0"/>
    <s v="99% das avaliações do atendimento foram positivas conforme dados do sistema (34% muito bom, 61% excelente, 34% muito bom) e apenas 1% constou ruim"/>
  </r>
  <r>
    <x v="0"/>
    <s v="Educação Previdenciaria "/>
    <s v="Programa de treinamento e capacitação "/>
    <s v="Cursos de capacitação na área de atendimento e de regras de aposentadorias e de pensões por morte. "/>
    <s v="Aprimorar os conhecimentos dos servidores efetivos do IPRESB para melhor atender os segurados"/>
    <s v=" Marcelo"/>
    <x v="0"/>
    <s v="Treinar 75% dos servidores "/>
    <d v="2022-06-01T00:00:00"/>
    <d v="2022-12-31T00:00:00"/>
    <d v="2022-12-14T00:00:00"/>
    <n v="-17"/>
    <x v="0"/>
    <s v="79% dep. beneficios capacitado.                Devido alta rotatividade no departamento de atendimento  optou-se por não contratar curso em 2022 até que equipe esteja fechada. Ao longo do ano disponibilizado a todos servidores cursos oferecidos pela XP já que IPRESB é cliente, também foi divulgado cursos ENAP e TCE relacionados à area de beneficios. Servidores fizeram os cursos e apresentaram os certificados. "/>
  </r>
  <r>
    <x v="4"/>
    <s v="IPRESB"/>
    <s v="SEMINÁRIOS E VIDEOS EDUCATIVOS "/>
    <s v="Realização de seminários previdenciário e financeiro, como forma de disseminar conhecimento nas áreas vitais do Instituto"/>
    <s v="Disponibilizar aos servidores ativos, aposentados e pensionistas maior conhecimento na área do RPPS"/>
    <s v="Diretoria Executiva, Setor Previdenciário e Financeiro"/>
    <x v="0"/>
    <s v="01 seminário para cada seguimento; 1 video educativo por mês"/>
    <d v="2022-06-01T00:00:00"/>
    <d v="2022-12-31T00:00:00"/>
    <m/>
    <s v=""/>
    <x v="2"/>
    <s v="Verificada necessidade de equipamentos para gravação das lives. Portanto, aguardar proximo exercicio para adquirir os recursos tecnológicos. Conselho de Administração sugeriu fazer PEPREV online também. "/>
  </r>
  <r>
    <x v="4"/>
    <s v="IPRESB"/>
    <s v="RELATÓRIO DE GOVERNANÇA CORPORATIVA "/>
    <s v="Elaboração e publicação do relatorio de governança corporativa semestralmente"/>
    <s v="Atender ao Nível III do Pró-Gestão e maior transparencia através da análise de cada unidade"/>
    <s v="Controle Interno e Gestores"/>
    <x v="0"/>
    <s v="Apresentar relatório 1º semestre"/>
    <d v="2022-07-01T00:00:00"/>
    <d v="2022-12-31T00:00:00"/>
    <d v="2022-10-06T00:00:00"/>
    <n v="-86"/>
    <x v="0"/>
    <s v="Relatório aprovado pelo Conselho de Adm. em 06/10/2022 e pelo Conselho Fiscal em 30/11/2022."/>
  </r>
  <r>
    <x v="5"/>
    <s v="IPRESB"/>
    <s v="RELATÓRIO DE GOVERNANÇA CORPORATIVA "/>
    <s v="Elaboração e publicação do relatorio de governança corporativa semestralmente"/>
    <s v="Atender ao Nível III do Pró-Gestão e maior transparencia através da análise de cada unidade"/>
    <s v="Controle Interno e Gestores"/>
    <x v="1"/>
    <s v="Apresentar relatório 2º semestre"/>
    <d v="2022-08-01T00:00:00"/>
    <d v="2022-12-31T00:00:00"/>
    <m/>
    <s v=""/>
    <x v="4"/>
    <m/>
  </r>
  <r>
    <x v="0"/>
    <s v="Atuarial"/>
    <s v="Avaliação atuarial"/>
    <s v="Promover através de um Plano de custeio e financiamento as condições financeiras necessárias para o equilibrio atuarial "/>
    <s v="Equilíbrio financeiro do Instituto"/>
    <s v="Marcelo e Bruno"/>
    <x v="1"/>
    <s v="Elaborar relatório atuarial e registro do DRAA"/>
    <d v="2022-10-01T00:00:00"/>
    <d v="2023-03-31T00:00:00"/>
    <m/>
    <s v=""/>
    <x v="1"/>
    <s v="Enc. Oficio 179/2022 em 05/2022 com projeto alteração alíquotas dos servidores e patronal e tb aporte adicional ente"/>
  </r>
  <r>
    <x v="1"/>
    <s v="Carteira De Investimentos"/>
    <s v=" Melhoria contínua dos mecanismos de controle da carteira de investimentos"/>
    <s v=" Monitoramento diário da carteira de investimentos com auxílio do software e da assessoria de investimentos"/>
    <s v="Gerenciar riscos"/>
    <s v="Gestor, gerente de investimentos e agente previdenciário."/>
    <x v="1"/>
    <s v="Alcançar a rentabilidade mínima prevista na Política de Investimentos"/>
    <d v="2023-01-01T00:00:00"/>
    <d v="2023-12-31T00:00:00"/>
    <d v="2023-12-31T00:00:00"/>
    <n v="0"/>
    <x v="4"/>
    <m/>
  </r>
  <r>
    <x v="1"/>
    <s v="Orçamento"/>
    <s v=" Acompanhamento mensal do orçamento"/>
    <s v=" Efetuar/acompanhar despesas/receitas"/>
    <s v="Controlar o orçamento para planejar o futuro"/>
    <s v="Contadores"/>
    <x v="1"/>
    <s v="Garantir 90% de eficiência na elaboração do Orçamento, evitando a necessidade de suplementação orçamentária_x000a_"/>
    <d v="2023-01-01T00:00:00"/>
    <d v="2023-12-31T00:00:00"/>
    <d v="2023-12-31T00:00:00"/>
    <n v="0"/>
    <x v="4"/>
    <m/>
  </r>
  <r>
    <x v="3"/>
    <s v="Tecnologia Da Informação"/>
    <s v="Adequação a LGPD e aprimoramento da area de Tecnologia de Informação. "/>
    <s v="Projeto de lei para criação do depto de TI"/>
    <s v="Formalização dos processos e melhoria na Segurança da Informação"/>
    <s v="IPRESB"/>
    <x v="1"/>
    <s v="promover efetivamente ações para pratica diaria da Política de Segurança da Informação"/>
    <d v="2023-01-01T00:00:00"/>
    <d v="2023-12-31T00:00:00"/>
    <m/>
    <s v=""/>
    <x v="4"/>
    <m/>
  </r>
  <r>
    <x v="3"/>
    <s v="Almoxarifado"/>
    <s v="Adequação ao programa Barueri sem papel no Almoxarifado"/>
    <s v="Estudo para aquisições por lotes de itens não perecíveis e redução de papel (programa Barueri sem papel)"/>
    <s v="Redução de custos e diminuição de consumo de papel"/>
    <s v="Fernanda"/>
    <x v="1"/>
    <m/>
    <d v="2023-01-01T00:00:00"/>
    <d v="2023-12-31T00:00:00"/>
    <m/>
    <s v=""/>
    <x v="4"/>
    <m/>
  </r>
  <r>
    <x v="3"/>
    <s v="Licitações E Contratos"/>
    <s v="Atender a nova lei de licitação"/>
    <s v="Implantação do sistema de pregão eletrônico"/>
    <s v="Adequação à nova lei de licitação e diminuir os processos de dispensa de licitação com despesas de consumo"/>
    <s v="Paulina"/>
    <x v="1"/>
    <s v="Realizar 100% das aquisições de bens de consumo em pregão eletrônico"/>
    <d v="2023-01-01T00:00:00"/>
    <d v="2023-12-31T00:00:00"/>
    <m/>
    <s v=""/>
    <x v="4"/>
    <m/>
  </r>
  <r>
    <x v="2"/>
    <s v="Procuradoria Previdênciária"/>
    <s v="Atualização contínua da legislação em vigor"/>
    <s v="Cursos de capacitação e acompanhamento da nova legislação e suas alterações"/>
    <s v="Busca da melhoria da eficiência"/>
    <s v="Procuradoria"/>
    <x v="1"/>
    <s v="mínimo 02 cursos ao ano"/>
    <d v="2023-01-01T00:00:00"/>
    <d v="2023-12-31T00:00:00"/>
    <m/>
    <s v=""/>
    <x v="4"/>
    <m/>
  </r>
  <r>
    <x v="2"/>
    <s v="Procuradoria Previdênciária"/>
    <s v="Avaliação do passivo judicial"/>
    <s v="Elaborar relatório anual "/>
    <s v="Transparência"/>
    <s v="Procuradoria"/>
    <x v="1"/>
    <s v="1 relatório por ano"/>
    <d v="2023-01-01T00:00:00"/>
    <d v="2023-12-31T00:00:00"/>
    <m/>
    <s v=""/>
    <x v="4"/>
    <m/>
  </r>
  <r>
    <x v="0"/>
    <s v="Base De Dados"/>
    <s v="Censo Previdenciário aposentados e pensionistas"/>
    <s v="Recadastramento mensal no mês do aniversário"/>
    <s v="Prova de vida e manter os dados atualizados"/>
    <s v="Atendimento"/>
    <x v="1"/>
    <s v="95% dos aposentados e pensionistas anualmente"/>
    <d v="2023-01-01T00:00:00"/>
    <d v="2023-12-31T00:00:00"/>
    <m/>
    <s v=""/>
    <x v="4"/>
    <m/>
  </r>
  <r>
    <x v="0"/>
    <s v="Base De Dados"/>
    <s v="Censo Previdenciário servidores ativos"/>
    <s v="Levantamento do público-alvo a ser recenseado e definição da logística e do_x000a_calendário de realização do censo; elaboração de ações_x000a_administrativas regulamentando a_x000a_realização do censo;"/>
    <s v="Proporcionar condições_x000a_técnicas efetivas de_x000a_atingimento do_x000a_Equilíbrio Financeiro e_x000a_Atuarial "/>
    <s v="Agentes previdenciários"/>
    <x v="1"/>
    <s v="60% servidores ativos"/>
    <d v="2023-01-01T00:00:00"/>
    <d v="2023-12-31T00:00:00"/>
    <m/>
    <s v=""/>
    <x v="4"/>
    <m/>
  </r>
  <r>
    <x v="4"/>
    <s v="IPRESB"/>
    <s v="CERTIFICAÇÃO PROFISSIONAL"/>
    <s v="Capacitar e obter a certificação profissional para gestores, dirigentes, membros conselhos e comitê "/>
    <s v="Atender as exigencias mínimas da Portaria Sec. Da Previdencia nº 9907/2020"/>
    <s v="Gabinete"/>
    <x v="1"/>
    <s v="Inicialmente certificar no mínimo 1/3 conselhos adm e fiscal; 100% comitê"/>
    <d v="2023-01-01T00:00:00"/>
    <d v="2023-12-31T00:00:00"/>
    <m/>
    <s v=""/>
    <x v="4"/>
    <m/>
  </r>
  <r>
    <x v="4"/>
    <s v="IPRESB"/>
    <s v="COMISSÃO DE COMUNICAÇÃO"/>
    <s v="Criação de comissão que cuidará das divulgações referentes à informações institucionais, previdenciárias e de finanças do Instituto."/>
    <s v="Manter os segurados informados de todas as ações do IPRESB."/>
    <s v="Gabinete"/>
    <x v="1"/>
    <s v="aumentar em 50% o número de seguidores;  disponibilizar conteudos periodicos sobre atos do IPRESB e programas na mídia "/>
    <d v="2023-01-01T00:00:00"/>
    <d v="2023-12-31T00:00:00"/>
    <m/>
    <s v=""/>
    <x v="4"/>
    <m/>
  </r>
  <r>
    <x v="4"/>
    <s v="IPRESB"/>
    <s v="COMISSÃO DE PLANEJAMENTO ESTRATÉGICO"/>
    <s v="Comissão para acompanhamento e monitoramento do planejamento estratégico"/>
    <s v="Monitorar o andamento das ações para atingir as metas especificadas no planejamento estratégico alem de assessorar as unidades contribuindo nas melhorias dos processos "/>
    <s v="Gestores e Gabinete"/>
    <x v="1"/>
    <s v="04 reuniões anual para acompanhar as ações e revisar o planejamento "/>
    <d v="2023-01-01T00:00:00"/>
    <d v="2023-12-31T00:00:00"/>
    <m/>
    <s v=""/>
    <x v="4"/>
    <m/>
  </r>
  <r>
    <x v="3"/>
    <s v="Gestão De Pessoal"/>
    <s v="Controlar de forma eficiente a jornada de trabalho dos servidores"/>
    <s v="Implantação de ponto eletrônico e banco de horas com regulamentação"/>
    <s v="Armazenar os registros de ponto de entrada, saída e pausa para refeição"/>
    <s v="Flávia/Rafael"/>
    <x v="1"/>
    <s v="100% da frequencia em modo eletronico "/>
    <d v="2023-01-01T00:00:00"/>
    <d v="2023-12-31T00:00:00"/>
    <m/>
    <s v=""/>
    <x v="4"/>
    <m/>
  </r>
  <r>
    <x v="1"/>
    <s v="Arrecadação"/>
    <s v="Controle de repasse de contribuições e aportes"/>
    <s v="Otimizar os processos de cobrança"/>
    <s v="Proporcionar melhoria na gestão financeira e controle gerencial das receitas oriundas das contribuições e aportes financeiros."/>
    <s v="Chefe de tesouraria e contadora."/>
    <x v="1"/>
    <s v="Garantir 100% do recolhimento das contribuições previdenciárias de acordo com a legislação"/>
    <d v="2023-01-01T00:00:00"/>
    <d v="2023-12-31T00:00:00"/>
    <d v="2023-12-31T00:00:00"/>
    <n v="0"/>
    <x v="4"/>
    <m/>
  </r>
  <r>
    <x v="2"/>
    <s v="Procuradoria Previdênciária"/>
    <s v="Diminuir o passivo previdenciário por decisão judicial"/>
    <s v="Ampliar o conhecimento aos segurados quanto aos seus direitos"/>
    <s v="Diminuir o contecioso jurídico"/>
    <s v="Procuradoria"/>
    <x v="1"/>
    <s v="Reduzir em 20 % o Contencioso Judicial, diminuindo o passivo previdenciário por decisão judicial."/>
    <d v="2023-01-01T00:00:00"/>
    <d v="2023-12-31T00:00:00"/>
    <m/>
    <s v=""/>
    <x v="4"/>
    <m/>
  </r>
  <r>
    <x v="0"/>
    <s v="Educação Previdenciaria "/>
    <s v="Educação previdenciária aos servidores ativos e inativos"/>
    <s v="Programas:PePrev/PPA/Pós Aposentadoria"/>
    <s v="Levar para os segurados conhecimento sobre os direitos previdenciarios"/>
    <s v="Envolve todos as Unidades de Gestão"/>
    <x v="1"/>
    <s v="PEPREV: atender 50 pessoas mensalmente; PPA E PÓS APOSENTADORIA: 120 pessoas anualmente "/>
    <d v="2023-01-01T00:00:00"/>
    <d v="2023-12-31T00:00:00"/>
    <m/>
    <s v=""/>
    <x v="4"/>
    <m/>
  </r>
  <r>
    <x v="1"/>
    <s v="Capacitação Servidores"/>
    <s v="Elaborar um programa permanente de treinamento voltado para as áreas do Instituto"/>
    <s v="Identificar cursos promovidos_x000a_que complementem à necessidade de informação e conhecimento de cada área_x000a_"/>
    <s v="Qualificar os servidores para aperfeiçoar seus conhecimentos dentro de cada orgão que atuam"/>
    <s v="Gestor"/>
    <x v="1"/>
    <s v="Treinar 80% dos servidores "/>
    <d v="2023-01-01T00:00:00"/>
    <d v="2023-12-31T00:00:00"/>
    <d v="2023-12-31T00:00:00"/>
    <n v="0"/>
    <x v="4"/>
    <m/>
  </r>
  <r>
    <x v="3"/>
    <s v="Arquivo"/>
    <s v="Gerenciar o fluxo e o armazenamento adequado dos documentos do arquivo"/>
    <s v="Planilha e arquivo físico contendo processos de todas as áreas do instituto"/>
    <s v="Ampliar o controle de entrada e saída de processos"/>
    <s v="Arthur"/>
    <x v="1"/>
    <m/>
    <d v="2023-01-01T00:00:00"/>
    <d v="2023-12-31T00:00:00"/>
    <m/>
    <s v=""/>
    <x v="4"/>
    <m/>
  </r>
  <r>
    <x v="4"/>
    <s v="IPRESB"/>
    <s v="INFORMATIVOS PERIÓDICOS"/>
    <s v="Elaboração do boletim informativo do IPRESB – INFOIPRESB, que disponibiliza as principais notícias do Instituto e pertinentes aos segurados."/>
    <s v="Disponibilizar as  notícias, informações financeiras e previdenciárias aos beneficiários  do Instituto."/>
    <s v="Imprensa e Servidores"/>
    <x v="1"/>
    <s v="04 edições ao ano"/>
    <d v="2023-01-01T00:00:00"/>
    <d v="2023-12-31T00:00:00"/>
    <m/>
    <s v=""/>
    <x v="4"/>
    <m/>
  </r>
  <r>
    <x v="4"/>
    <s v="IPRESB"/>
    <s v="Inscrições candidatos para eleição conselhos"/>
    <s v="Ampliar o método de inscrição e divulgação  "/>
    <s v="Aumentar a quantidade de candidatos "/>
    <s v="Gabinete"/>
    <x v="1"/>
    <s v="não há"/>
    <d v="2023-01-01T00:00:00"/>
    <d v="2023-12-31T00:00:00"/>
    <m/>
    <s v=""/>
    <x v="5"/>
    <m/>
  </r>
  <r>
    <x v="1"/>
    <s v="Capacitação Comitê"/>
    <s v="Melhoria na área de conhecimento dos membros do Comitê"/>
    <s v="Cursos, palestras e congressos"/>
    <s v="Nortear as ações do Comitê para maior eficiência financeira dos investimentos"/>
    <s v=" Presidente do Comitê"/>
    <x v="1"/>
    <s v="Treinar 80% dos membros do Comitê de Investimentos em matéria sobre o sistema financeiro, mercado financeiro e de capitais e fundos de investimentos."/>
    <d v="2023-01-01T00:00:00"/>
    <d v="2023-12-31T00:00:00"/>
    <d v="2023-12-31T00:00:00"/>
    <n v="0"/>
    <x v="4"/>
    <m/>
  </r>
  <r>
    <x v="3"/>
    <s v="Capacitação Servidores"/>
    <s v="Melhoria na area de conhecimento e condições de trabalho dos servidores"/>
    <s v="Cursos, palestras e congressos"/>
    <s v="Desenvolvimento profissional e pessoal dos servidores, assim como  acompanhar as leis vigentes"/>
    <s v="Marcelo Caetano"/>
    <x v="1"/>
    <s v="Treinar 80% dos servidores "/>
    <d v="2023-01-01T00:00:00"/>
    <d v="2023-12-31T00:00:00"/>
    <m/>
    <s v=""/>
    <x v="4"/>
    <m/>
  </r>
  <r>
    <x v="3"/>
    <s v="Bens Patrimoniais"/>
    <s v="Melhoria na gestão patrimonial"/>
    <s v="Levantamento de necessidades, manutenções preventivas e desfazimento de itens ociosos (sem reparo)"/>
    <s v="Melhor aproveitamento de itens existentes e liberação de espaço"/>
    <s v="Fernanda"/>
    <x v="1"/>
    <m/>
    <d v="2023-01-01T00:00:00"/>
    <d v="2023-12-31T00:00:00"/>
    <m/>
    <s v=""/>
    <x v="4"/>
    <m/>
  </r>
  <r>
    <x v="4"/>
    <s v="IPRESB"/>
    <s v="Otimizar o processo eleitoral para escolha dos conselheiros"/>
    <s v="Aprimoriar o processo de eleição online"/>
    <s v="Aumentar a participação dos segurados"/>
    <s v="Gabinete"/>
    <x v="1"/>
    <s v="não há"/>
    <d v="2023-01-01T00:00:00"/>
    <d v="2023-12-31T00:00:00"/>
    <m/>
    <s v=""/>
    <x v="5"/>
    <m/>
  </r>
  <r>
    <x v="4"/>
    <s v="IPRESB"/>
    <s v="PESQUISA DE SATISFAÇÃO"/>
    <s v="Incluir pesquisa de satisfação no site e no atendimento presencial."/>
    <s v="Medir os pontos fortes e fracos do Instituto."/>
    <s v="Diretoria Executiva"/>
    <x v="1"/>
    <s v="80% de satisfação"/>
    <d v="2023-01-01T00:00:00"/>
    <d v="2023-12-31T00:00:00"/>
    <m/>
    <s v=""/>
    <x v="4"/>
    <m/>
  </r>
  <r>
    <x v="1"/>
    <s v="Tesouraria"/>
    <s v="Planejar e controlar as receitas, despesas e demais movimentações de caixa "/>
    <s v="sistema de gerenciamento de custos"/>
    <s v="Proporcionar melhoria na gestão financeira "/>
    <s v="Chefe de tesouraria, Gerente de investimentos e contadora."/>
    <x v="1"/>
    <s v="Efetuar os pagamentoscom redução de 60% do tempo hoje observado"/>
    <d v="2023-01-01T00:00:00"/>
    <d v="2023-12-31T00:00:00"/>
    <d v="2023-12-31T00:00:00"/>
    <n v="0"/>
    <x v="4"/>
    <m/>
  </r>
  <r>
    <x v="3"/>
    <s v="Processo Digital"/>
    <s v="Processo digital "/>
    <s v="Utilização do sistema solar"/>
    <s v="Reduzir utilização de papel"/>
    <s v="servidores instituto"/>
    <x v="1"/>
    <s v="80% dos processos via digital"/>
    <d v="2023-01-01T00:00:00"/>
    <d v="2023-12-31T00:00:00"/>
    <m/>
    <s v=""/>
    <x v="4"/>
    <m/>
  </r>
  <r>
    <x v="0"/>
    <s v="Educação Previdenciaria "/>
    <s v="Programa de treinamento e capacitação "/>
    <s v="Cursos de capacitação na área de atendimento e de regras de aposentadorias e de pensões por morte. "/>
    <s v="Aprimorar os conhecimentos dos servidores efetivos do IPRESB para melhor atender os segurados"/>
    <s v=" Marcelo"/>
    <x v="1"/>
    <s v="Treinar 80% dos servidores "/>
    <d v="2023-01-01T00:00:00"/>
    <d v="2023-12-31T00:00:00"/>
    <m/>
    <s v=""/>
    <x v="4"/>
    <m/>
  </r>
  <r>
    <x v="3"/>
    <s v="Capacitação Conselhos E Comite"/>
    <s v="Proporcionar  o desenvolvimento profissional e pessoal dos membros dos colegiados, assim como o acompanhar as leis vigentes"/>
    <s v="Cursos, palestras e congressos"/>
    <s v="qualificar os conselheiros para aperfeiçoar seus conhecimentos dentro de cada orgão que atuam"/>
    <s v="Marcelo Caetano"/>
    <x v="1"/>
    <s v="Treinar 80% dos conselhos e comitê "/>
    <d v="2023-01-01T00:00:00"/>
    <d v="2023-12-31T00:00:00"/>
    <m/>
    <s v=""/>
    <x v="4"/>
    <m/>
  </r>
  <r>
    <x v="4"/>
    <s v="IPRESB"/>
    <s v="Referência em gestão previdenciária"/>
    <s v="Certificação Pro-Gestão avançar nível/manter; participar das premiações nacionais "/>
    <s v="Plano de ação para atender as exigencias implementando boas práticas"/>
    <s v="Gabinete, controle interno e gestores"/>
    <x v="1"/>
    <s v="60% boas práticas implementadas"/>
    <d v="2023-01-01T00:00:00"/>
    <d v="2023-12-31T00:00:00"/>
    <m/>
    <s v=""/>
    <x v="4"/>
    <m/>
  </r>
  <r>
    <x v="4"/>
    <s v="IPRESB"/>
    <s v="RELATÓRIO DE GOVERNANÇA CORPORATIVA "/>
    <s v="Elaboração e publicação do relatorio de governança corporativa semestralmente"/>
    <s v="Atender ao Nível III do Pró-Gestão e maior transparencia através da análise de cada unidade"/>
    <s v="Controle Interno e Gestores"/>
    <x v="1"/>
    <s v="Apresentar relatório semestralmente"/>
    <d v="2023-01-01T00:00:00"/>
    <d v="2023-12-31T00:00:00"/>
    <m/>
    <s v=""/>
    <x v="4"/>
    <m/>
  </r>
  <r>
    <x v="4"/>
    <s v="IPRESB"/>
    <s v="SEMINÁRIOS E VIDEOS EDUCATIVOS "/>
    <s v="Realização de seminários previdenciário e financeiro, como forma de disseminar conhecimento nas áreas vitais do Instituto"/>
    <s v="Disponibilizar aos servidores ativos, aposentados e pensionistas maior conhecimento na área do RPPS"/>
    <s v="Diretoria Executiva, Setor Previdenciário e Financeiro"/>
    <x v="1"/>
    <s v="01 seminário para cada seguimento; 1 video educativo por mês"/>
    <d v="2023-01-01T00:00:00"/>
    <d v="2023-12-31T00:00:00"/>
    <m/>
    <s v=""/>
    <x v="4"/>
    <m/>
  </r>
  <r>
    <x v="0"/>
    <s v="Compensação Previdenciária"/>
    <s v="Solicitar compensações previdenciárias"/>
    <s v="Elaboração de requerimentos"/>
    <s v="Compensação financeira entre os regimes de previdencia"/>
    <s v="Marcelo e Eliana"/>
    <x v="1"/>
    <s v="40% dos requerimentos"/>
    <d v="2023-01-01T00:00:00"/>
    <d v="2023-12-31T00:00:00"/>
    <m/>
    <s v=""/>
    <x v="4"/>
    <m/>
  </r>
  <r>
    <x v="0"/>
    <s v="Atuarial"/>
    <s v="Avaliação atuarial"/>
    <s v="Promover através de um Plano de custeio e financiamento as condições financeiras necessárias para o equilibrio atuarial "/>
    <s v="Equilíbrio financeiro do Instituto"/>
    <s v="Marcelo e Bruno"/>
    <x v="2"/>
    <s v="Elaborar relatório atuarial e registro do DRAA"/>
    <d v="2023-10-01T00:00:00"/>
    <d v="2024-03-31T00:00:00"/>
    <m/>
    <s v=""/>
    <x v="4"/>
    <m/>
  </r>
  <r>
    <x v="1"/>
    <s v="Política De Investimentos"/>
    <s v=" Elaboração anual da Política de Investimentos "/>
    <s v="Análise da conjuntura econômica, cenários e perspectivas do mercado financeiro; Definição das estratégias de alocação; Gestão de investimentos, considerando sua estrutura, propostas de aprimoramento, critérios de credenciamento para escolha das instituições financeiras_x000a_"/>
    <s v="Constituir reservas em quantidades suficientes para garantir os planos de benefícios"/>
    <s v="Comitê de Investimentos"/>
    <x v="2"/>
    <s v="Aprovação do Conselho de Administração e enviar p/ CADPREV"/>
    <d v="2023-11-01T00:00:00"/>
    <d v="2023-12-31T00:00:00"/>
    <d v="2023-12-31T00:00:00"/>
    <n v="0"/>
    <x v="4"/>
    <m/>
  </r>
  <r>
    <x v="1"/>
    <s v="Carteira De Investimentos"/>
    <s v=" Melhoria contínua dos mecanismos de controle da carteira de investimentos"/>
    <s v=" Monitoramento diário da carteira de investimentos com auxílio do software e da assessoria de investimentos"/>
    <s v="Gerenciar riscos"/>
    <s v="Gestor, gerente de investimentos e agente previdenciário."/>
    <x v="2"/>
    <s v="Alcançar a rentabilidade mínima prevista na Política de Investimentos"/>
    <d v="2024-01-01T00:00:00"/>
    <d v="2024-12-31T00:00:00"/>
    <d v="2024-12-31T00:00:00"/>
    <n v="0"/>
    <x v="4"/>
    <m/>
  </r>
  <r>
    <x v="1"/>
    <s v="Orçamento"/>
    <s v=" Acompanhamento mensal do orçamento"/>
    <s v=" Efetuar/acompanhar despesas/receitas"/>
    <s v="Controlar o orçamento para planejar o futuro"/>
    <s v="Contadores"/>
    <x v="2"/>
    <s v="Garantir 90% de eficiência na elaboração do Orçamento, evitando a necessidade de suplementação orçamentária_x000a_"/>
    <d v="2024-01-01T00:00:00"/>
    <d v="2024-12-31T00:00:00"/>
    <d v="2024-12-31T00:00:00"/>
    <n v="0"/>
    <x v="4"/>
    <m/>
  </r>
  <r>
    <x v="3"/>
    <s v="Tecnologia Da Informação"/>
    <s v="Adequação a LGPD e aprimoramento da area de Tecnologia de Informação. "/>
    <s v="Projeto de lei para criação do depto de TI"/>
    <s v="Formalização dos processos e melhoria na Segurança da Informação"/>
    <s v="IPRESB"/>
    <x v="2"/>
    <s v="promover efetivamente ações para pratica diaria da Política de Segurança da Informação"/>
    <d v="2024-01-01T00:00:00"/>
    <d v="2024-12-31T00:00:00"/>
    <m/>
    <s v=""/>
    <x v="4"/>
    <m/>
  </r>
  <r>
    <x v="3"/>
    <s v="Almoxarifado"/>
    <s v="Adequação ao programa Barueri sem papel no Almoxarifado"/>
    <s v="Estudo para aquisições por lotes de itens não perecíveis e redução de papel (programa Barueri sem papel)"/>
    <s v="Redução de custos e diminuição de consumo de papel"/>
    <s v="Fernanda"/>
    <x v="2"/>
    <m/>
    <d v="2024-01-01T00:00:00"/>
    <d v="2024-12-31T00:00:00"/>
    <m/>
    <s v=""/>
    <x v="4"/>
    <m/>
  </r>
  <r>
    <x v="3"/>
    <s v="Licitações E Contratos"/>
    <s v="Atender a nova lei de licitação"/>
    <s v="Implantação do sistema de pregão eletrônico"/>
    <s v="Adequação à nova lei de licitação e diminuir os processos de dispensa de licitação com despesas de consumo"/>
    <s v="Paulina"/>
    <x v="2"/>
    <s v="Realizar 100% das aquisições de bens de consumo em pregão eletrônico"/>
    <d v="2024-01-01T00:00:00"/>
    <d v="2024-12-31T00:00:00"/>
    <m/>
    <s v=""/>
    <x v="4"/>
    <m/>
  </r>
  <r>
    <x v="2"/>
    <s v="Procuradoria Previdênciária"/>
    <s v="Atualização contínua da legislação em vigor"/>
    <s v="Cursos de capacitação e acompanhamento da nova legislação e suas alterações"/>
    <s v="Busca da melhoria da eficiência"/>
    <s v="Procuradoria"/>
    <x v="2"/>
    <s v="mínimo 02 cursos ao ano"/>
    <d v="2024-01-01T00:00:00"/>
    <d v="2024-12-31T00:00:00"/>
    <m/>
    <s v=""/>
    <x v="4"/>
    <m/>
  </r>
  <r>
    <x v="2"/>
    <s v="Procuradoria Previdênciária"/>
    <s v="Avaliação do passivo judicial"/>
    <s v="Elaborar relatório anual "/>
    <s v="Transparência"/>
    <s v="Procuradoria"/>
    <x v="2"/>
    <s v="1 relatório por ano"/>
    <d v="2024-01-01T00:00:00"/>
    <d v="2024-12-31T00:00:00"/>
    <m/>
    <s v=""/>
    <x v="4"/>
    <m/>
  </r>
  <r>
    <x v="0"/>
    <s v="Base De Dados"/>
    <s v="Censo Previdenciário aposentados e pensionistas"/>
    <s v="Recadastramento mensal no mês do aniversário"/>
    <s v="Prova de vida e manter os dados atualizados"/>
    <s v="Atendimento"/>
    <x v="2"/>
    <s v="95% dos aposentados e pensionistas anualmente"/>
    <d v="2024-01-01T00:00:00"/>
    <d v="2024-12-31T00:00:00"/>
    <m/>
    <s v=""/>
    <x v="4"/>
    <m/>
  </r>
  <r>
    <x v="0"/>
    <s v="Base De Dados"/>
    <s v="Censo Previdenciário servidores ativos"/>
    <s v="Levantamento do público-alvo a ser recenseado e definição da logística e do_x000a_calendário de realização do censo; elaboração de ações_x000a_administrativas regulamentando a_x000a_realização do censo;"/>
    <s v="Proporcionar condições_x000a_técnicas efetivas de_x000a_atingimento do_x000a_Equilíbrio Financeiro e_x000a_Atuarial "/>
    <s v="Agentes previdenciários"/>
    <x v="2"/>
    <s v="80% servidores ativos"/>
    <d v="2024-01-01T00:00:00"/>
    <d v="2024-12-31T00:00:00"/>
    <m/>
    <s v=""/>
    <x v="4"/>
    <m/>
  </r>
  <r>
    <x v="4"/>
    <s v="IPRESB"/>
    <s v="CERTIFICAÇÃO PROFISSIONAL"/>
    <s v="Capacitar e obter a certificação profissional para gestores, dirigentes, membros conselhos e comitê "/>
    <s v="Atender as exigencias mínimas da Portaria Sec. Da Previdencia nº 9907/2020"/>
    <s v="Gabinete"/>
    <x v="2"/>
    <s v="100% dos conselheiros certificados"/>
    <d v="2024-01-01T00:00:00"/>
    <d v="2024-12-31T00:00:00"/>
    <m/>
    <s v=""/>
    <x v="4"/>
    <m/>
  </r>
  <r>
    <x v="4"/>
    <s v="IPRESB"/>
    <s v="COMISSÃO DE COMUNICAÇÃO"/>
    <s v="Criação de comissão que cuidará das divulgações referentes à informações institucionais, previdenciárias e de finanças do Instituto."/>
    <s v="Manter os segurados informados de todas as ações do IPRESB."/>
    <s v="Gabinete"/>
    <x v="2"/>
    <s v="aumentar em 60% o número de seguidores;  disponibilizar conteudos periodicos sobre atos do IPRESB e programas na mídia "/>
    <d v="2024-01-01T00:00:00"/>
    <d v="2024-12-31T00:00:00"/>
    <m/>
    <s v=""/>
    <x v="4"/>
    <m/>
  </r>
  <r>
    <x v="4"/>
    <s v="IPRESB"/>
    <s v="COMISSÃO DE PLANEJAMENTO ESTRATÉGICO"/>
    <s v="Comissão para acompanhamento e monitoramento do planejamento estratégico"/>
    <s v="Monitorar o andamento das ações para atingir as metas especificadas no planejamento estratégico alem de assessorar as unidades contribuindo nas melhorias dos processos "/>
    <s v="Gestores e Gabinete"/>
    <x v="2"/>
    <s v="04 reuniões anual para acompanhar as ações e revisar o planejamento "/>
    <d v="2024-01-01T00:00:00"/>
    <d v="2024-12-31T00:00:00"/>
    <m/>
    <s v=""/>
    <x v="4"/>
    <m/>
  </r>
  <r>
    <x v="3"/>
    <s v="Gestão De Pessoal"/>
    <s v="Controlar de forma eficiente a jornada de trabalho dos servidores"/>
    <s v="Implantação de ponto eletrônico e banco de horas com regulamentação"/>
    <s v="Armazenar os registros de ponto de entrada, saída e pausa para refeição"/>
    <s v="Flávia/Rafael"/>
    <x v="2"/>
    <s v="100% da frequencia em modo eletronico "/>
    <d v="2024-01-01T00:00:00"/>
    <d v="2024-12-31T00:00:00"/>
    <m/>
    <s v=""/>
    <x v="4"/>
    <m/>
  </r>
  <r>
    <x v="1"/>
    <s v="Arrecadação"/>
    <s v="Controle de repasse de contribuições e aportes"/>
    <s v="Otimizar os processos de cobrança"/>
    <s v="Proporcionar melhoria na gestão financeira e controle gerencial das receitas oriundas das contribuições e aportes financeiros."/>
    <s v="Chefe de tesouraria e contadora."/>
    <x v="2"/>
    <s v="Garantir 100% do recolhimento das contribuições previdenciárias de acordo com a legislação"/>
    <d v="2024-01-01T00:00:00"/>
    <d v="2024-12-31T00:00:00"/>
    <d v="2024-12-31T00:00:00"/>
    <n v="0"/>
    <x v="4"/>
    <m/>
  </r>
  <r>
    <x v="2"/>
    <s v="Procuradoria Previdênciária"/>
    <s v="Diminuir o passivo previdenciário por decisão judicial"/>
    <s v="Ampliar o conhecimento aos segurados quanto aos seus direitos"/>
    <s v="Diminuir o contecioso jurídico"/>
    <s v="Procuradoria"/>
    <x v="2"/>
    <s v="Reduzir em 20 % o Contencioso Judicial, diminuindo o passivo previdenciário por decisão judicial."/>
    <d v="2024-01-01T00:00:00"/>
    <d v="2024-12-31T00:00:00"/>
    <m/>
    <s v=""/>
    <x v="4"/>
    <m/>
  </r>
  <r>
    <x v="0"/>
    <s v="Educação Previdenciaria "/>
    <s v="Educação previdenciária aos servidores ativos e inativos"/>
    <s v="Programas:PePrev/PPA/Pós Aposentadoria"/>
    <s v="Levar para os segurados conhecimento sobre os direitos previdenciarios"/>
    <s v="Envolve todos as Unidades de Gestão"/>
    <x v="2"/>
    <s v="PEPREV: atender 50 pessoas mensalmente; PPA E PÓS APOSENTADORIA: 150 pessoas anualmente "/>
    <d v="2024-01-01T00:00:00"/>
    <d v="2024-12-31T00:00:00"/>
    <m/>
    <s v=""/>
    <x v="4"/>
    <m/>
  </r>
  <r>
    <x v="1"/>
    <s v="Capacitação Servidores"/>
    <s v="Elaborar um programa permanente de treinamento voltado para as áreas do Instituto"/>
    <s v="Identificar cursos promovidos_x000a_que complementem à necessidade de informação e conhecimento de cada área_x000a_"/>
    <s v="Qualificar os servidores para aperfeiçoar seus conhecimentos dentro de cada orgão que atuam"/>
    <s v="Gestor"/>
    <x v="2"/>
    <s v="Treinar 85% dos servidores "/>
    <d v="2024-01-01T00:00:00"/>
    <d v="2024-12-31T00:00:00"/>
    <d v="2024-12-31T00:00:00"/>
    <n v="0"/>
    <x v="4"/>
    <m/>
  </r>
  <r>
    <x v="3"/>
    <s v="Arquivo"/>
    <s v="Gerenciar o fluxo e o armazenamento adequado dos documentos do arquivo"/>
    <s v="Planilha e arquivo físico contendo processos de todas as áreas do instituto"/>
    <s v="Ampliar o controle de entrada e saída de processos"/>
    <s v="Arthur"/>
    <x v="2"/>
    <m/>
    <d v="2024-01-01T00:00:00"/>
    <d v="2024-12-31T00:00:00"/>
    <m/>
    <s v=""/>
    <x v="4"/>
    <m/>
  </r>
  <r>
    <x v="4"/>
    <s v="IPRESB"/>
    <s v="INFORMATIVOS PERIÓDICOS"/>
    <s v="Elaboração do boletim informativo do IPRESB – INFOIPRESB, que disponibiliza as principais notícias do Instituto e pertinentes aos segurados."/>
    <s v="Disponibilizar as  notícias, informações financeiras e previdenciárias aos beneficiários  do Instituto."/>
    <s v="Imprensa e Servidores"/>
    <x v="2"/>
    <s v="04 edições ao ano"/>
    <d v="2024-01-01T00:00:00"/>
    <d v="2024-12-31T00:00:00"/>
    <m/>
    <s v=""/>
    <x v="4"/>
    <m/>
  </r>
  <r>
    <x v="4"/>
    <s v="IPRESB"/>
    <s v="Inscrições candidatos para eleição conselhos"/>
    <s v="Ampliar o método de inscrição e divulgação  "/>
    <s v="Aumentar a quantidade de candidatos "/>
    <s v="Gabinete"/>
    <x v="2"/>
    <s v="não há"/>
    <d v="2024-01-01T00:00:00"/>
    <d v="2024-12-31T00:00:00"/>
    <m/>
    <s v=""/>
    <x v="5"/>
    <m/>
  </r>
  <r>
    <x v="1"/>
    <s v="Capacitação Comitê"/>
    <s v="Melhoria na área de conhecimento dos membros do Comitê"/>
    <s v="Cursos, palestras e congressos"/>
    <s v="Nortear as ações do Comitê para maior eficiência financeira dos investimentos"/>
    <s v=" Presidente do Comitê"/>
    <x v="2"/>
    <s v="Treinar 85% dos membros do Comitê de Investimentos em matéria sobre o sistema financeiro, mercado financeiro e de capitais e fundos de investimentos."/>
    <d v="2024-01-01T00:00:00"/>
    <d v="2024-12-31T00:00:00"/>
    <d v="2024-12-31T00:00:00"/>
    <n v="0"/>
    <x v="4"/>
    <m/>
  </r>
  <r>
    <x v="3"/>
    <s v="Capacitação Servidores"/>
    <s v="Melhoria na area de conhecimento e condições de trabalho dos servidores"/>
    <s v="Cursos, palestras e congressos"/>
    <s v="Desenvolvimento profissional e pessoal dos servidores, assim como  acompanhar as leis vigentes"/>
    <s v="Marcelo Caetano"/>
    <x v="2"/>
    <s v="Treinar 85% dos servidores "/>
    <d v="2024-01-01T00:00:00"/>
    <d v="2024-12-31T00:00:00"/>
    <m/>
    <s v=""/>
    <x v="4"/>
    <m/>
  </r>
  <r>
    <x v="3"/>
    <s v="Bens Patrimoniais"/>
    <s v="Melhoria na gestão patrimonial"/>
    <s v="Levantamento de necessidades, manutenções preventivas e desfazimento de itens ociosos (sem reparo)"/>
    <s v="Melhor aproveitamento de itens existentes e liberação de espaço"/>
    <s v="Fernanda"/>
    <x v="2"/>
    <m/>
    <d v="2024-01-01T00:00:00"/>
    <d v="2024-12-31T00:00:00"/>
    <m/>
    <s v=""/>
    <x v="4"/>
    <m/>
  </r>
  <r>
    <x v="4"/>
    <s v="IPRESB"/>
    <s v="Otimizar o processo eleitoral para escolha dos conselheiros"/>
    <s v="Aprimoriar o processo de eleição online"/>
    <s v="Aumentar a participação dos segurados"/>
    <s v="Gabinete"/>
    <x v="2"/>
    <s v="não há"/>
    <d v="2024-01-01T00:00:00"/>
    <d v="2024-12-31T00:00:00"/>
    <m/>
    <s v=""/>
    <x v="5"/>
    <m/>
  </r>
  <r>
    <x v="4"/>
    <s v="IPRESB"/>
    <s v="PESQUISA DE SATISFAÇÃO"/>
    <s v="Incluir pesquisa de satisfação no site e no atendimento presencial."/>
    <s v="Medir os pontos fortes e fracos do Instituto."/>
    <s v="Diretoria Executiva"/>
    <x v="2"/>
    <s v="85% de satisfação"/>
    <d v="2024-01-01T00:00:00"/>
    <d v="2024-12-31T00:00:00"/>
    <m/>
    <s v=""/>
    <x v="4"/>
    <m/>
  </r>
  <r>
    <x v="1"/>
    <s v="Tesouraria"/>
    <s v="Planejar e controlar as receitas, despesas e demais movimentações de caixa "/>
    <s v="sistema de gerenciamento de custos"/>
    <s v="Proporcionar melhoria na gestão financeira "/>
    <s v="Chefe de tesouraria, Gerente de investimentos e contadora."/>
    <x v="2"/>
    <s v="Efetuar os pagamentoscom redução de 70% do tempo hoje observado"/>
    <d v="2024-01-01T00:00:00"/>
    <d v="2024-12-31T00:00:00"/>
    <d v="2024-12-31T00:00:00"/>
    <n v="0"/>
    <x v="4"/>
    <m/>
  </r>
  <r>
    <x v="3"/>
    <s v="Processo Digital"/>
    <s v="Processo digital "/>
    <s v="Utilização do sistema solar"/>
    <s v="Reduzir utilização de papel"/>
    <s v="servidores instituto"/>
    <x v="2"/>
    <s v="100% dos processos via digital"/>
    <d v="2024-01-01T00:00:00"/>
    <d v="2024-12-31T00:00:00"/>
    <m/>
    <s v=""/>
    <x v="4"/>
    <m/>
  </r>
  <r>
    <x v="0"/>
    <s v="Educação Previdenciaria "/>
    <s v="Programa de treinamento e capacitação "/>
    <s v="Cursos de capacitação na área de atendimento e de regras de aposentadorias e de pensões por morte. "/>
    <s v="Aprimorar os conhecimentos dos servidores efetivos do IPRESB para melhor atender os segurados"/>
    <s v=" Marcelo"/>
    <x v="2"/>
    <s v="Treinar 85% dos servidores "/>
    <d v="2024-01-01T00:00:00"/>
    <d v="2024-12-31T00:00:00"/>
    <m/>
    <s v=""/>
    <x v="4"/>
    <m/>
  </r>
  <r>
    <x v="3"/>
    <s v="Capacitação Conselhos E Comite"/>
    <s v="Proporcionar  o desenvolvimento profissional e pessoal dos membros dos colegiados, assim como o acompanhar as leis vigentes"/>
    <s v="Cursos, palestras e congressos"/>
    <s v="qualificar os conselheiros para aperfeiçoar seus conhecimentos dentro de cada orgão que atuam"/>
    <s v="Marcelo Caetano"/>
    <x v="2"/>
    <s v="Treinar 85% dos conselhos e comitê "/>
    <d v="2024-01-01T00:00:00"/>
    <d v="2024-12-31T00:00:00"/>
    <m/>
    <s v=""/>
    <x v="4"/>
    <m/>
  </r>
  <r>
    <x v="4"/>
    <s v="IPRESB"/>
    <s v="Referência em gestão previdenciária"/>
    <s v="Certificação Pro-Gestão avançar nível/manter; participar das premiações nacionais "/>
    <s v="Plano de ação para atender as exigencias implementando boas práticas"/>
    <s v="Gabinete, controle interno e gestores"/>
    <x v="2"/>
    <s v="70% boas práticas implementadas"/>
    <d v="2024-01-01T00:00:00"/>
    <d v="2024-12-31T00:00:00"/>
    <m/>
    <s v=""/>
    <x v="4"/>
    <m/>
  </r>
  <r>
    <x v="4"/>
    <s v="IPRESB"/>
    <s v="RELATÓRIO DE GOVERNANÇA CORPORATIVA "/>
    <s v="Elaboração e publicação do relatorio de governança corporativa semestralmente"/>
    <s v="Atender ao Nível III do Pró-Gestão e maior transparencia através da análise de cada unidade"/>
    <s v="Controle Interno e Gestores"/>
    <x v="2"/>
    <s v="Apresentar relatório semestralmente"/>
    <d v="2024-01-01T00:00:00"/>
    <d v="2024-12-31T00:00:00"/>
    <m/>
    <s v=""/>
    <x v="4"/>
    <m/>
  </r>
  <r>
    <x v="4"/>
    <s v="IPRESB"/>
    <s v="SEMINÁRIOS E VIDEOS EDUCATIVOS "/>
    <s v="Realização de seminários previdenciário e financeiro, como forma de disseminar conhecimento nas áreas vitais do Instituto"/>
    <s v="Disponibilizar aos servidores ativos, aposentados e pensionistas maior conhecimento na área do RPPS"/>
    <s v="Diretoria Executiva, Setor Previdenciário e Financeiro"/>
    <x v="2"/>
    <s v="01 seminário para cada seguimento; 2 videos educativos por mês"/>
    <d v="2024-01-01T00:00:00"/>
    <d v="2024-12-31T00:00:00"/>
    <m/>
    <s v=""/>
    <x v="4"/>
    <m/>
  </r>
  <r>
    <x v="0"/>
    <s v="Compensação Previdenciária"/>
    <s v="Solicitar compensações previdenciárias"/>
    <s v="Elaboração de requerimentos"/>
    <s v="Compensação financeira entre os regimes de previdencia"/>
    <s v="Marcelo e Eliana"/>
    <x v="2"/>
    <s v="60% dos requerimentos"/>
    <d v="2024-01-01T00:00:00"/>
    <d v="2024-12-31T00:00:00"/>
    <m/>
    <s v=""/>
    <x v="4"/>
    <m/>
  </r>
  <r>
    <x v="0"/>
    <s v="Atuarial"/>
    <s v="Avaliação atuarial"/>
    <s v="Promover através de um Plano de custeio e financiamento as condições financeiras necessárias para o equilibrio atuarial "/>
    <s v="Equilíbrio financeiro do Instituto"/>
    <s v="Marcelo e Bruno"/>
    <x v="3"/>
    <s v="Elaborar relatório atuarial e registro do DRAA"/>
    <d v="2024-10-01T00:00:00"/>
    <d v="2025-03-31T00:00:00"/>
    <m/>
    <s v=""/>
    <x v="4"/>
    <m/>
  </r>
  <r>
    <x v="1"/>
    <s v="Política De Investimentos"/>
    <s v=" Elaboração anual da Política de Investimentos "/>
    <s v="Análise da conjuntura econômica, cenários e perspectivas do mercado financeiro; Definição das estratégias de alocação; Gestão de investimentos, considerando sua estrutura, propostas de aprimoramento, critérios de credenciamento para escolha das instituições financeiras_x000a_"/>
    <s v="Constituir reservas em quantidades suficientes para garantir os planos de benefícios"/>
    <s v="Comitê de Investimentos"/>
    <x v="3"/>
    <s v="Aprovação do Conselho de Administração e enviar p/ CADPREV"/>
    <d v="2024-11-01T00:00:00"/>
    <d v="2024-12-31T00:00:00"/>
    <d v="2024-12-31T00:00:00"/>
    <n v="0"/>
    <x v="4"/>
    <m/>
  </r>
  <r>
    <x v="1"/>
    <s v="Carteira De Investimentos"/>
    <s v=" Melhoria contínua dos mecanismos de controle da carteira de investimentos"/>
    <s v=" Monitoramento diário da carteira de investimentos com auxílio do software e da assessoria de investimentos"/>
    <s v="Gerenciar riscos"/>
    <s v="Gestor, gerente de investimentos e agente previdenciário."/>
    <x v="3"/>
    <s v="Alcançar a rentabilidade mínima prevista na Política de Investimentos"/>
    <d v="2025-01-01T00:00:00"/>
    <d v="2025-12-31T00:00:00"/>
    <d v="2025-12-31T00:00:00"/>
    <n v="0"/>
    <x v="4"/>
    <m/>
  </r>
  <r>
    <x v="1"/>
    <s v="Orçamento"/>
    <s v=" Acompanhamento mensal do orçamento"/>
    <s v=" Efetuar/acompanhar despesas/receitas"/>
    <s v="Controlar o orçamento para planejar o futuro"/>
    <s v="Contadores"/>
    <x v="3"/>
    <s v="Garantir 90% de eficiência na elaboração do Orçamento, evitando a necessidade de suplementação orçamentária_x000a_"/>
    <d v="2025-01-01T00:00:00"/>
    <d v="2025-12-31T00:00:00"/>
    <d v="2025-12-31T00:00:00"/>
    <n v="0"/>
    <x v="4"/>
    <m/>
  </r>
  <r>
    <x v="3"/>
    <s v="Tecnologia Da Informação"/>
    <s v="Adequação a LGPD e aprimoramento da area de Tecnologia de Informação. "/>
    <s v="Projeto de lei para criação do depto de TI"/>
    <s v="Formalização dos processos e melhoria na Segurança da Informação"/>
    <s v="IPRESB"/>
    <x v="3"/>
    <s v="promover efetivamente ações para pratica diaria da Política de Segurança da Informação"/>
    <d v="2025-01-01T00:00:00"/>
    <d v="2025-12-31T00:00:00"/>
    <m/>
    <s v=""/>
    <x v="4"/>
    <m/>
  </r>
  <r>
    <x v="3"/>
    <s v="Almoxarifado"/>
    <s v="Adequação ao programa Barueri sem papel no Almoxarifado"/>
    <s v="Estudo para aquisições por lotes de itens não perecíveis e redução de papel (programa Barueri sem papel)"/>
    <s v="Redução de custos e diminuição de consumo de papel"/>
    <s v="Fernanda"/>
    <x v="3"/>
    <m/>
    <d v="2025-01-01T00:00:00"/>
    <d v="2025-12-31T00:00:00"/>
    <m/>
    <s v=""/>
    <x v="4"/>
    <m/>
  </r>
  <r>
    <x v="3"/>
    <s v="Licitações E Contratos"/>
    <s v="Atender a nova lei de licitação"/>
    <s v="Implantação do sistema de pregão eletrônico"/>
    <s v="Adequação à nova lei de licitação e diminuir os processos de dispensa de licitação com despesas de consumo"/>
    <s v="Paulina"/>
    <x v="3"/>
    <s v="Realizar 100% das aquisições de bens de consumo em pregão eletrônico"/>
    <d v="2025-01-01T00:00:00"/>
    <d v="2025-12-31T00:00:00"/>
    <m/>
    <s v=""/>
    <x v="4"/>
    <m/>
  </r>
  <r>
    <x v="2"/>
    <s v="Procuradoria Previdênciária"/>
    <s v="Atualização contínua da legislação em vigor"/>
    <s v="Cursos de capacitação e acompanhamento da nova legislação e suas alterações"/>
    <s v="Busca da melhoria da eficiência"/>
    <s v="Procuradoria"/>
    <x v="3"/>
    <s v="mínimo 02 cursos ao ano"/>
    <d v="2025-01-01T00:00:00"/>
    <d v="2025-12-31T00:00:00"/>
    <m/>
    <s v=""/>
    <x v="4"/>
    <m/>
  </r>
  <r>
    <x v="2"/>
    <s v="Procuradoria Previdênciária"/>
    <s v="Avaliação do passivo judicial"/>
    <s v="Elaborar relatório anual "/>
    <s v="Transparência"/>
    <s v="Procuradoria"/>
    <x v="3"/>
    <s v="1 relatório por ano"/>
    <d v="2025-01-01T00:00:00"/>
    <d v="2025-12-31T00:00:00"/>
    <m/>
    <s v=""/>
    <x v="4"/>
    <m/>
  </r>
  <r>
    <x v="0"/>
    <s v="Base De Dados"/>
    <s v="Censo Previdenciário aposentados e pensionistas"/>
    <s v="Recadastramento mensal no mês do aniversário"/>
    <s v="Prova de vida e manter os dados atualizados"/>
    <s v="Atendimento"/>
    <x v="3"/>
    <s v="95% dos aposentados e pensionistas anualmente"/>
    <d v="2025-01-01T00:00:00"/>
    <d v="2025-12-31T00:00:00"/>
    <m/>
    <s v=""/>
    <x v="4"/>
    <m/>
  </r>
  <r>
    <x v="0"/>
    <s v="Base De Dados"/>
    <s v="Censo Previdenciário servidores ativos"/>
    <s v="Levantamento do público-alvo a ser recenseado e definição da logística e do_x000a_calendário de realização do censo; elaboração de ações_x000a_administrativas regulamentando a_x000a_realização do censo;"/>
    <s v="Proporcionar condições_x000a_técnicas efetivas de_x000a_atingimento do_x000a_Equilíbrio Financeiro e_x000a_Atuarial "/>
    <s v="Agentes previdenciários"/>
    <x v="3"/>
    <s v="100% servidores ativos"/>
    <d v="2025-01-01T00:00:00"/>
    <d v="2025-12-31T00:00:00"/>
    <m/>
    <s v=""/>
    <x v="4"/>
    <m/>
  </r>
  <r>
    <x v="4"/>
    <s v="IPRESB"/>
    <s v="CERTIFICAÇÃO PROFISSIONAL"/>
    <s v="Capacitar e obter a certificação profissional para gestores, dirigentes, membros conselhos e comitê "/>
    <s v="Atender as exigencias mínimas da Portaria Sec. Da Previdencia nº 9907/2020"/>
    <s v="Gabinete"/>
    <x v="3"/>
    <s v="100% dos conselheiros certificados"/>
    <d v="2025-01-01T00:00:00"/>
    <d v="2025-12-31T00:00:00"/>
    <m/>
    <s v=""/>
    <x v="4"/>
    <m/>
  </r>
  <r>
    <x v="4"/>
    <s v="IPRESB"/>
    <s v="COMISSÃO DE COMUNICAÇÃO"/>
    <s v="Criação de comissão que cuidará das divulgações referentes à informações institucionais, previdenciárias e de finanças do Instituto."/>
    <s v="Manter os segurados informados de todas as ações do IPRESB."/>
    <s v="Gabinete"/>
    <x v="3"/>
    <s v="aumentar em 70% o número de seguidores;  disponibilizar conteudos periodicos sobre atos do IPRESB e programas na mídia "/>
    <d v="2025-01-01T00:00:00"/>
    <d v="2025-12-31T00:00:00"/>
    <m/>
    <s v=""/>
    <x v="4"/>
    <m/>
  </r>
  <r>
    <x v="4"/>
    <s v="IPRESB"/>
    <s v="COMISSÃO DE PLANEJAMENTO ESTRATÉGICO"/>
    <s v="Comissão para acompanhamento e monitoramento do planejamento estratégico"/>
    <s v="Monitorar o andamento das ações para atingir as metas especificadas no planejamento estratégico alem de assessorar as unidades contribuindo nas melhorias dos processos "/>
    <s v="Gestores e Gabinete"/>
    <x v="3"/>
    <s v="04 reuniões anual para acompanhar as ações e revisar o planejamento "/>
    <d v="2025-01-01T00:00:00"/>
    <d v="2025-12-31T00:00:00"/>
    <m/>
    <s v=""/>
    <x v="4"/>
    <m/>
  </r>
  <r>
    <x v="3"/>
    <s v="Gestão De Pessoal"/>
    <s v="Controlar de forma eficiente a jornada de trabalho dos servidores"/>
    <s v="Implantação de ponto eletrônico e banco de horas com regulamentação"/>
    <s v="Armazenar os registros de ponto de entrada, saída e pausa para refeição"/>
    <s v="Flávia/Rafael"/>
    <x v="3"/>
    <s v="100% da frequencia em modo eletronico "/>
    <d v="2025-01-01T00:00:00"/>
    <d v="2025-12-31T00:00:00"/>
    <m/>
    <s v=""/>
    <x v="4"/>
    <m/>
  </r>
  <r>
    <x v="1"/>
    <s v="Arrecadação"/>
    <s v="Controle de repasse de contribuições e aportes"/>
    <s v="Otimizar os processos de cobrança"/>
    <s v="Proporcionar melhoria na gestão financeira e controle gerencial das receitas oriundas das contribuições e aportes financeiros."/>
    <s v="Chefe de tesouraria e contadora."/>
    <x v="3"/>
    <s v="Garantir 100% do recolhimento das contribuições previdenciárias de acordo com a legislação"/>
    <d v="2025-01-01T00:00:00"/>
    <d v="2025-12-31T00:00:00"/>
    <d v="2025-12-31T00:00:00"/>
    <n v="0"/>
    <x v="4"/>
    <m/>
  </r>
  <r>
    <x v="2"/>
    <s v="Procuradoria Previdênciária"/>
    <s v="Diminuir o passivo previdenciário por decisão judicial"/>
    <s v="Ampliar o conhecimento aos segurados quanto aos seus direitos"/>
    <s v="Diminuir o contecioso jurídico"/>
    <s v="Procuradoria"/>
    <x v="3"/>
    <s v="Reduzir em 20 % o Contencioso Judicial, diminuindo o passivo previdenciário por decisão judicial."/>
    <d v="2025-01-01T00:00:00"/>
    <d v="2025-12-31T00:00:00"/>
    <m/>
    <s v=""/>
    <x v="4"/>
    <m/>
  </r>
  <r>
    <x v="0"/>
    <s v="Educação Previdenciaria "/>
    <s v="Educação previdenciária aos servidores ativos e inativos"/>
    <s v="Programas:PePrev/PPA/Pós Aposentadoria"/>
    <s v="Levar para os segurados conhecimento sobre os direitos previdenciarios"/>
    <s v="Envolve todos as Unidades de Gestão"/>
    <x v="3"/>
    <s v="PEPREV: atender 50 pessoas mensalmente; PPA E PÓS APOSENTADORIA: 180 pessoas anualmente "/>
    <d v="2025-01-01T00:00:00"/>
    <d v="2025-12-31T00:00:00"/>
    <m/>
    <s v=""/>
    <x v="4"/>
    <m/>
  </r>
  <r>
    <x v="1"/>
    <s v="Capacitação Servidores"/>
    <s v="Elaborar um programa permanente de treinamento voltado para as áreas do Instituto"/>
    <s v="Identificar cursos promovidos_x000a_que complementem à necessidade de informação e conhecimento de cada área_x000a_"/>
    <s v="Qualificar os servidores para aperfeiçoar seus conhecimentos dentro de cada orgão que atuam"/>
    <s v="Gestor"/>
    <x v="3"/>
    <s v="Treinar 90% dos servidores "/>
    <d v="2025-01-01T00:00:00"/>
    <d v="2025-12-31T00:00:00"/>
    <d v="2025-12-31T00:00:00"/>
    <n v="0"/>
    <x v="4"/>
    <m/>
  </r>
  <r>
    <x v="3"/>
    <s v="Arquivo"/>
    <s v="Gerenciar o fluxo e o armazenamento adequado dos documentos do arquivo"/>
    <s v="Planilha e arquivo físico contendo processos de todas as áreas do instituto"/>
    <s v="Ampliar o controle de entrada e saída de processos"/>
    <s v="Arthur"/>
    <x v="3"/>
    <m/>
    <d v="2025-01-01T00:00:00"/>
    <d v="2025-12-31T00:00:00"/>
    <m/>
    <s v=""/>
    <x v="4"/>
    <m/>
  </r>
  <r>
    <x v="4"/>
    <s v="IPRESB"/>
    <s v="INFORMATIVOS PERIÓDICOS"/>
    <s v="Elaboração do boletim informativo do IPRESB – INFOIPRESB, que disponibiliza as principais notícias do Instituto e pertinentes aos segurados."/>
    <s v="Disponibilizar as  notícias, informações financeiras e previdenciárias aos beneficiários  do Instituto."/>
    <s v="Imprensa e Servidores"/>
    <x v="3"/>
    <s v="04 edições ao ano"/>
    <d v="2025-01-01T00:00:00"/>
    <d v="2025-12-31T00:00:00"/>
    <m/>
    <s v=""/>
    <x v="4"/>
    <m/>
  </r>
  <r>
    <x v="4"/>
    <s v="IPRESB"/>
    <s v="Inscrições candidatos para eleição conselhos"/>
    <s v="Ampliar o método de inscrição e divulgação  "/>
    <s v="Aumentar a quantidade de candidatos "/>
    <s v="Gabinete"/>
    <x v="3"/>
    <s v="Aumentar em 50% a quantidade de candidatos inscritos"/>
    <d v="2025-01-01T00:00:00"/>
    <d v="2025-12-31T00:00:00"/>
    <m/>
    <s v=""/>
    <x v="4"/>
    <m/>
  </r>
  <r>
    <x v="1"/>
    <s v="Capacitação Comitê"/>
    <s v="Melhoria na área de conhecimento dos membros do Comitê"/>
    <s v="Cursos, palestras e congressos"/>
    <s v="Nortear as ações do Comitê para maior eficiência financeira dos investimentos"/>
    <s v=" Presidente do Comitê"/>
    <x v="3"/>
    <s v="Treinar 90% dos membros do Comitê de Investimentos em matéria sobre o sistema financeiro, mercado financeiro e de capitais e fundos de investimentos."/>
    <d v="2025-01-01T00:00:00"/>
    <d v="2025-12-31T00:00:00"/>
    <d v="2025-12-31T00:00:00"/>
    <n v="0"/>
    <x v="4"/>
    <m/>
  </r>
  <r>
    <x v="3"/>
    <s v="Capacitação Servidores"/>
    <s v="Melhoria na area de conhecimento e condições de trabalho dos servidores"/>
    <s v="Cursos, palestras e congressos"/>
    <s v="Desenvolvimento profissional e pessoal dos servidores, assim como  acompanhar as leis vigentes"/>
    <s v="Marcelo Caetano"/>
    <x v="3"/>
    <s v="Treinar 90% dos servidores "/>
    <d v="2025-01-01T00:00:00"/>
    <d v="2025-12-31T00:00:00"/>
    <m/>
    <s v=""/>
    <x v="4"/>
    <m/>
  </r>
  <r>
    <x v="3"/>
    <s v="Bens Patrimoniais"/>
    <s v="Melhoria na gestão patrimonial"/>
    <s v="Levantamento de necessidades, manutenções preventivas e desfazimento de itens ociosos (sem reparo)"/>
    <s v="Melhor aproveitamento de itens existentes e liberação de espaço"/>
    <s v="Fernanda"/>
    <x v="3"/>
    <m/>
    <d v="2025-01-01T00:00:00"/>
    <d v="2025-12-31T00:00:00"/>
    <m/>
    <s v=""/>
    <x v="4"/>
    <m/>
  </r>
  <r>
    <x v="4"/>
    <s v="IPRESB"/>
    <s v="Otimizar o processo eleitoral para escolha dos conselheiros"/>
    <s v="Aprimoriar o processo de eleição online"/>
    <s v="Aumentar a participação dos segurados"/>
    <s v="Gabinete"/>
    <x v="3"/>
    <s v="Aumentar em 50% a quantidade de votação"/>
    <d v="2025-01-01T00:00:00"/>
    <d v="2025-12-31T00:00:00"/>
    <m/>
    <s v=""/>
    <x v="4"/>
    <m/>
  </r>
  <r>
    <x v="4"/>
    <s v="IPRESB"/>
    <s v="PESQUISA DE SATISFAÇÃO"/>
    <s v="Incluir pesquisa de satisfação no site e no atendimento presencial."/>
    <s v="Medir os pontos fortes e fracos do Instituto."/>
    <s v="Diretoria Executiva"/>
    <x v="3"/>
    <s v="90% de satisfação"/>
    <d v="2025-01-01T00:00:00"/>
    <d v="2025-12-31T00:00:00"/>
    <m/>
    <s v=""/>
    <x v="4"/>
    <m/>
  </r>
  <r>
    <x v="1"/>
    <s v="Tesouraria"/>
    <s v="Planejar e controlar as receitas, despesas e demais movimentações de caixa "/>
    <s v="sistema de gerenciamento de custos"/>
    <s v="Proporcionar melhoria na gestão financeira "/>
    <s v="Chefe de tesouraria, Gerente de investimentos e contadora."/>
    <x v="3"/>
    <s v="Efetuar os pagamentoscom redução de 80% do tempo hoje observado"/>
    <d v="2025-01-01T00:00:00"/>
    <d v="2025-12-31T00:00:00"/>
    <d v="2025-12-31T00:00:00"/>
    <n v="0"/>
    <x v="4"/>
    <m/>
  </r>
  <r>
    <x v="3"/>
    <s v="Processo Digital"/>
    <s v="Processo digital "/>
    <s v="Utilização do sistema solar"/>
    <s v="Reduzir utilização de papel"/>
    <s v="servidores instituto"/>
    <x v="3"/>
    <s v="100% dos processos via digital"/>
    <d v="2025-01-01T00:00:00"/>
    <d v="2025-12-31T00:00:00"/>
    <m/>
    <s v=""/>
    <x v="4"/>
    <m/>
  </r>
  <r>
    <x v="0"/>
    <s v="Educação Previdenciaria "/>
    <s v="Programa de treinamento e capacitação "/>
    <s v="Cursos de capacitação na área de atendimento e de regras de aposentadorias e de pensões por morte. "/>
    <s v="Aprimorar os conhecimentos dos servidores efetivos do IPRESB para melhor atender os segurados"/>
    <s v=" Marcelo"/>
    <x v="3"/>
    <s v="Treinar 90% dos servidores "/>
    <d v="2025-01-01T00:00:00"/>
    <d v="2025-12-31T00:00:00"/>
    <m/>
    <s v=""/>
    <x v="4"/>
    <m/>
  </r>
  <r>
    <x v="3"/>
    <s v="Capacitação Conselhos E Comite"/>
    <s v="Proporcionar  o desenvolvimento profissional e pessoal dos membros dos colegiados, assim como o acompanhar as leis vigentes"/>
    <s v="Cursos, palestras e congressos"/>
    <s v="qualificar os conselheiros para aperfeiçoar seus conhecimentos dentro de cada orgão que atuam"/>
    <s v="Marcelo Caetano"/>
    <x v="3"/>
    <s v="Treinar 90% dos conselhos e comitê "/>
    <d v="2025-01-01T00:00:00"/>
    <d v="2025-12-31T00:00:00"/>
    <m/>
    <s v=""/>
    <x v="4"/>
    <m/>
  </r>
  <r>
    <x v="4"/>
    <s v="IPRESB"/>
    <s v="Referência em gestão previdenciária"/>
    <s v="Certificação Pro-Gestão avançar nível/manter; participar das premiações nacionais "/>
    <s v="Plano de ação para atender as exigencias implementando boas práticas"/>
    <s v="Gabinete, controle interno e gestores"/>
    <x v="3"/>
    <s v="80% boas práticas implementadas"/>
    <d v="2025-01-01T00:00:00"/>
    <d v="2025-12-31T00:00:00"/>
    <m/>
    <s v=""/>
    <x v="4"/>
    <m/>
  </r>
  <r>
    <x v="4"/>
    <s v="IPRESB"/>
    <s v="RELATÓRIO DE GOVERNANÇA CORPORATIVA "/>
    <s v="Elaboração e publicação do relatorio de governança corporativa semestralmente"/>
    <s v="Atender ao Nível III do Pró-Gestão e maior transparencia através da análise de cada unidade"/>
    <s v="Controle Interno e Gestores"/>
    <x v="3"/>
    <s v="Apresentar relatório semestralmente"/>
    <d v="2025-01-01T00:00:00"/>
    <d v="2025-12-31T00:00:00"/>
    <m/>
    <s v=""/>
    <x v="4"/>
    <m/>
  </r>
  <r>
    <x v="4"/>
    <s v="IPRESB"/>
    <s v="SEMINÁRIOS E VIDEOS EDUCATIVOS "/>
    <s v="Realização de seminários previdenciário e financeiro, como forma de disseminar conhecimento nas áreas vitais do Instituto"/>
    <s v="Disponibilizar aos servidores ativos, aposentados e pensionistas maior conhecimento na área do RPPS"/>
    <s v="Diretoria Executiva, Setor Previdenciário e Financeiro"/>
    <x v="3"/>
    <s v="01 seminário para cada seguimento; 2 videos educativos por mês"/>
    <d v="2025-01-01T00:00:00"/>
    <d v="2025-12-31T00:00:00"/>
    <m/>
    <s v=""/>
    <x v="4"/>
    <m/>
  </r>
  <r>
    <x v="0"/>
    <s v="Compensação Previdenciária"/>
    <s v="Solicitar compensações previdenciárias"/>
    <s v="Elaboração de requerimentos"/>
    <s v="Compensação financeira entre os regimes de previdencia"/>
    <s v="Marcelo e Eliana"/>
    <x v="3"/>
    <s v="80% dos requerimentos"/>
    <d v="2025-01-01T00:00:00"/>
    <d v="2025-12-31T00:00:00"/>
    <m/>
    <s v=""/>
    <x v="4"/>
    <m/>
  </r>
  <r>
    <x v="0"/>
    <s v="Atuarial"/>
    <s v="Avaliação atuarial"/>
    <s v="Promover através de um Plano de custeio e financiamento as condições financeiras necessárias para o equilibrio atuarial "/>
    <s v="Equilíbrio financeiro do Instituto"/>
    <s v="Marcelo e Bruno"/>
    <x v="4"/>
    <s v="Elaborar relatório atuarial e registro do DRAA"/>
    <d v="2025-10-01T00:00:00"/>
    <d v="2026-03-31T00:00:00"/>
    <m/>
    <s v=""/>
    <x v="4"/>
    <m/>
  </r>
  <r>
    <x v="1"/>
    <s v="Política De Investimentos"/>
    <s v=" Elaboração anual da Política de Investimentos "/>
    <s v="Análise da conjuntura econômica, cenários e perspectivas do mercado financeiro; Definição das estratégias de alocação; Gestão de investimentos, considerando sua estrutura, propostas de aprimoramento, critérios de credenciamento para escolha das instituições financeiras_x000a_"/>
    <s v="Constituir reservas em quantidades suficientes para garantir os planos de benefícios"/>
    <s v="Comitê de Investimentos"/>
    <x v="4"/>
    <s v="Aprovação do Conselho de Administração e enviar p/ CADPREV"/>
    <d v="2025-11-01T00:00:00"/>
    <d v="2025-12-31T00:00:00"/>
    <d v="2025-12-31T00:00:00"/>
    <n v="0"/>
    <x v="4"/>
    <m/>
  </r>
  <r>
    <x v="1"/>
    <s v="Carteira De Investimentos"/>
    <s v=" Melhoria contínua dos mecanismos de controle da carteira de investimentos"/>
    <s v=" Monitoramento diário da carteira de investimentos com auxílio do software e da assessoria de investimentos"/>
    <s v="Gerenciar riscos"/>
    <s v="Gestor, gerente de investimentos e agente previdenciário."/>
    <x v="4"/>
    <s v="Alcançar a rentabilidade mínima prevista na Política de Investimentos"/>
    <d v="2026-01-01T00:00:00"/>
    <d v="2026-12-31T00:00:00"/>
    <d v="2026-12-31T00:00:00"/>
    <n v="0"/>
    <x v="4"/>
    <m/>
  </r>
  <r>
    <x v="1"/>
    <s v="Orçamento"/>
    <s v=" Acompanhamento mensal do orçamento"/>
    <s v=" Efetuar/acompanhar despesas/receitas"/>
    <s v="Controlar o orçamento para planejar o futuro"/>
    <s v="Contadores"/>
    <x v="4"/>
    <s v="Garantir 90% de eficiência na elaboração do Orçamento, evitando a necessidade de suplementação orçamentária_x000a_"/>
    <d v="2026-01-01T00:00:00"/>
    <d v="2026-12-31T00:00:00"/>
    <d v="2026-12-31T00:00:00"/>
    <n v="0"/>
    <x v="4"/>
    <m/>
  </r>
  <r>
    <x v="3"/>
    <s v="Tecnologia Da Informação"/>
    <s v="Adequação a LGPD e aprimoramento da area de Tecnologia de Informação. "/>
    <s v="Projeto de lei para criação do depto de TI"/>
    <s v="Formalização dos processos e melhoria na Segurança da Informação"/>
    <s v="IPRESB"/>
    <x v="4"/>
    <s v="promover efetivamente ações para pratica diaria da Política de Segurança da Informação"/>
    <d v="2026-01-01T00:00:00"/>
    <d v="2026-12-31T00:00:00"/>
    <m/>
    <s v=""/>
    <x v="4"/>
    <m/>
  </r>
  <r>
    <x v="3"/>
    <s v="Almoxarifado"/>
    <s v="Adequação ao programa Barueri sem papel no Almoxarifado"/>
    <s v="Estudo para aquisições por lotes de itens não perecíveis e redução de papel (programa Barueri sem papel)"/>
    <s v="Redução de custos e diminuição de consumo de papel"/>
    <s v="Fernanda"/>
    <x v="4"/>
    <m/>
    <d v="2026-01-01T00:00:00"/>
    <d v="2026-12-31T00:00:00"/>
    <m/>
    <s v=""/>
    <x v="4"/>
    <m/>
  </r>
  <r>
    <x v="3"/>
    <s v="Licitações E Contratos"/>
    <s v="Atender a nova lei de licitação"/>
    <s v="Implantação do sistema de pregão eletrônico"/>
    <s v="Adequação à nova lei de licitação e diminuir os processos de dispensa de licitação com despesas de consumo"/>
    <s v="Paulina"/>
    <x v="4"/>
    <s v="Realizar 100% das aquisições de bens de consumo em pregão eletrônico"/>
    <d v="2026-01-01T00:00:00"/>
    <d v="2026-12-31T00:00:00"/>
    <m/>
    <s v=""/>
    <x v="4"/>
    <m/>
  </r>
  <r>
    <x v="2"/>
    <s v="Procuradoria Previdênciária"/>
    <s v="Atualização contínua da legislação em vigor"/>
    <s v="Cursos de capacitação e acompanhamento da nova legislação e suas alterações"/>
    <s v="Busca da melhoria da eficiência"/>
    <s v="Procuradoria"/>
    <x v="4"/>
    <s v="mínimo 02 cursos ao ano"/>
    <d v="2026-01-01T00:00:00"/>
    <d v="2026-12-31T00:00:00"/>
    <m/>
    <s v=""/>
    <x v="4"/>
    <m/>
  </r>
  <r>
    <x v="2"/>
    <s v="Procuradoria Previdênciária"/>
    <s v="Avaliação do passivo judicial"/>
    <s v="Elaborar relatório anual "/>
    <s v="Transparência"/>
    <s v="Procuradoria"/>
    <x v="4"/>
    <s v="1 relatório por ano"/>
    <d v="2026-01-01T00:00:00"/>
    <d v="2026-12-31T00:00:00"/>
    <m/>
    <s v=""/>
    <x v="4"/>
    <m/>
  </r>
  <r>
    <x v="0"/>
    <s v="Base De Dados"/>
    <s v="Censo Previdenciário aposentados e pensionistas"/>
    <s v="Recadastramento mensal no mês do aniversário"/>
    <s v="Prova de vida e manter os dados atualizados"/>
    <s v="Atendimento"/>
    <x v="4"/>
    <s v="95% dos aposentados e pensionistas anualmente"/>
    <d v="2026-01-01T00:00:00"/>
    <d v="2026-12-31T00:00:00"/>
    <m/>
    <s v=""/>
    <x v="4"/>
    <m/>
  </r>
  <r>
    <x v="0"/>
    <s v="Base De Dados"/>
    <s v="Censo Previdenciário servidores ativos"/>
    <s v="Levantamento do público-alvo a ser recenseado e definição da logística e do_x000a_calendário de realização do censo; elaboração de ações_x000a_administrativas regulamentando a_x000a_realização do censo;"/>
    <s v="Proporcionar condições_x000a_técnicas efetivas de_x000a_atingimento do_x000a_Equilíbrio Financeiro e_x000a_Atuarial "/>
    <s v="Agentes previdenciários"/>
    <x v="4"/>
    <s v="Retomar recadastramento"/>
    <d v="2026-01-01T00:00:00"/>
    <d v="2026-12-31T00:00:00"/>
    <m/>
    <s v=""/>
    <x v="4"/>
    <m/>
  </r>
  <r>
    <x v="4"/>
    <s v="IPRESB"/>
    <s v="CERTIFICAÇÃO PROFISSIONAL"/>
    <s v="Capacitar e obter a certificação profissional para gestores, dirigentes, membros conselhos e comitê "/>
    <s v="Atender as exigencias mínimas da Portaria Sec. Da Previdencia nº 9907/2020"/>
    <s v="Gabinete"/>
    <x v="4"/>
    <s v="100% dos conselheiros certificados"/>
    <d v="2026-01-01T00:00:00"/>
    <d v="2026-12-31T00:00:00"/>
    <m/>
    <s v=""/>
    <x v="4"/>
    <m/>
  </r>
  <r>
    <x v="4"/>
    <s v="IPRESB"/>
    <s v="COMISSÃO DE COMUNICAÇÃO"/>
    <s v="Criação de comissão que cuidará das divulgações referentes à informações institucionais, previdenciárias e de finanças do Instituto."/>
    <s v="Manter os segurados informados de todas as ações do IPRESB."/>
    <s v="Gabinete"/>
    <x v="4"/>
    <s v="aumentar em 80% o número de seguidores;  disponibilizar conteudos periodicos sobre atos do IPRESB e programas na mídia "/>
    <d v="2026-01-01T00:00:00"/>
    <d v="2026-12-31T00:00:00"/>
    <m/>
    <s v=""/>
    <x v="4"/>
    <m/>
  </r>
  <r>
    <x v="4"/>
    <s v="IPRESB"/>
    <s v="COMISSÃO DE PLANEJAMENTO ESTRATÉGICO"/>
    <s v="Comissão para acompanhamento e monitoramento do planejamento estratégico"/>
    <s v="Monitorar o andamento das ações para atingir as metas especificadas no planejamento estratégico alem de assessorar as unidades contribuindo nas melhorias dos processos "/>
    <s v="Gestores e Gabinete"/>
    <x v="4"/>
    <s v="04 reuniões anual para acompanhar as ações e revisar o planejamento "/>
    <d v="2026-01-01T00:00:00"/>
    <d v="2026-12-31T00:00:00"/>
    <m/>
    <s v=""/>
    <x v="4"/>
    <m/>
  </r>
  <r>
    <x v="3"/>
    <s v="Gestão De Pessoal"/>
    <s v="Controlar de forma eficiente a jornada de trabalho dos servidores"/>
    <s v="Implantação de ponto eletrônico e banco de horas com regulamentação"/>
    <s v="Armazenar os registros de ponto de entrada, saída e pausa para refeição"/>
    <s v="Flávia/Rafael"/>
    <x v="4"/>
    <s v="100% da frequencia em modo eletronico "/>
    <d v="2026-01-01T00:00:00"/>
    <d v="2026-12-31T00:00:00"/>
    <m/>
    <s v=""/>
    <x v="4"/>
    <m/>
  </r>
  <r>
    <x v="1"/>
    <s v="Arrecadação"/>
    <s v="Controle de repasse de contribuições e aportes"/>
    <s v="Otimizar os processos de cobrança"/>
    <s v="Proporcionar melhoria na gestão financeira e controle gerencial das receitas oriundas das contribuições e aportes financeiros."/>
    <s v="Chefe de tesouraria e contadora."/>
    <x v="4"/>
    <s v="Garantir 100% do recolhimento das contribuições previdenciárias de acordo com a legislação"/>
    <d v="2026-01-01T00:00:00"/>
    <d v="2026-12-31T00:00:00"/>
    <d v="2026-12-31T00:00:00"/>
    <n v="0"/>
    <x v="4"/>
    <m/>
  </r>
  <r>
    <x v="2"/>
    <s v="Procuradoria Previdênciária"/>
    <s v="Diminuir o passivo previdenciário por decisão judicial"/>
    <s v="Ampliar o conhecimento aos segurados quanto aos seus direitos"/>
    <s v="Diminuir o contecioso jurídico"/>
    <s v="Procuradoria"/>
    <x v="4"/>
    <s v="Reduzir em 20 % o Contencioso Judicial, diminuindo o passivo previdenciário por decisão judicial."/>
    <d v="2026-01-01T00:00:00"/>
    <d v="2026-12-31T00:00:00"/>
    <m/>
    <s v=""/>
    <x v="4"/>
    <m/>
  </r>
  <r>
    <x v="0"/>
    <s v="Educação Previdenciaria "/>
    <s v="Educação previdenciária aos servidores ativos e inativos"/>
    <s v="Programas:PePrev/PPA/Pós Aposentadoria"/>
    <s v="Levar para os segurados conhecimento sobre os direitos previdenciarios"/>
    <s v="Envolve todos as Unidades de Gestão"/>
    <x v="4"/>
    <s v="PEPREV: atender 50 pessoas mensalmente; PPA E PÓS APOSENTADORIA: 200 pessoas anualmente "/>
    <d v="2026-01-01T00:00:00"/>
    <d v="2026-12-31T00:00:00"/>
    <m/>
    <s v=""/>
    <x v="4"/>
    <m/>
  </r>
  <r>
    <x v="1"/>
    <s v="Capacitação Servidores"/>
    <s v="Elaborar um programa permanente de treinamento voltado para as áreas do Instituto"/>
    <s v="Identificar cursos promovidos_x000a_que complementem à necessidade de informação e conhecimento de cada área_x000a_"/>
    <s v="Qualificar os servidores para aperfeiçoar seus conhecimentos dentro de cada orgão que atuam"/>
    <s v="Gestor"/>
    <x v="4"/>
    <s v="Treinar 100% dos servidores "/>
    <d v="2026-01-01T00:00:00"/>
    <d v="2026-12-31T00:00:00"/>
    <d v="2026-12-31T00:00:00"/>
    <n v="0"/>
    <x v="4"/>
    <m/>
  </r>
  <r>
    <x v="3"/>
    <s v="Arquivo"/>
    <s v="Gerenciar o fluxo e o armazenamento adequado dos documentos do arquivo"/>
    <s v="Planilha e arquivo físico contendo processos de todas as áreas do instituto"/>
    <s v="Ampliar o controle de entrada e saída de processos"/>
    <s v="Arthur"/>
    <x v="4"/>
    <m/>
    <d v="2026-01-01T00:00:00"/>
    <d v="2026-12-31T00:00:00"/>
    <m/>
    <s v=""/>
    <x v="4"/>
    <m/>
  </r>
  <r>
    <x v="4"/>
    <s v="IPRESB"/>
    <s v="INFORMATIVOS PERIÓDICOS"/>
    <s v="Elaboração do boletim informativo do IPRESB – INFOIPRESB, que disponibiliza as principais notícias do Instituto e pertinentes aos segurados."/>
    <s v="Disponibilizar as  notícias, informações financeiras e previdenciárias aos beneficiários  do Instituto."/>
    <s v="Imprensa e Servidores"/>
    <x v="4"/>
    <s v="04 edições ao ano"/>
    <d v="2026-01-01T00:00:00"/>
    <d v="2026-12-31T00:00:00"/>
    <m/>
    <s v=""/>
    <x v="4"/>
    <m/>
  </r>
  <r>
    <x v="4"/>
    <s v="IPRESB"/>
    <s v="Inscrições candidatos para eleição conselhos"/>
    <s v="Ampliar o método de inscrição e divulgação  "/>
    <s v="Aumentar a quantidade de candidatos "/>
    <s v="Gabinete"/>
    <x v="4"/>
    <s v="não há"/>
    <d v="2026-01-01T00:00:00"/>
    <d v="2026-12-31T00:00:00"/>
    <m/>
    <s v=""/>
    <x v="5"/>
    <m/>
  </r>
  <r>
    <x v="1"/>
    <s v="Capacitação Comitê"/>
    <s v="Melhoria na área de conhecimento dos membros do Comitê"/>
    <s v="Cursos, palestras e congressos"/>
    <s v="Nortear as ações do Comitê para maior eficiência financeira dos investimentos"/>
    <s v=" Presidente do Comitê"/>
    <x v="4"/>
    <s v="Treinar 100% dos membros do Comitê de Investimentos em matéria sobre o sistema financeiro, mercado financeiro e de capitais e fundos de investimentos."/>
    <d v="2026-01-01T00:00:00"/>
    <d v="2026-12-31T00:00:00"/>
    <d v="2026-12-31T00:00:00"/>
    <n v="0"/>
    <x v="4"/>
    <m/>
  </r>
  <r>
    <x v="3"/>
    <s v="Capacitação Servidores"/>
    <s v="Melhoria na area de conhecimento e condições de trabalho dos servidores"/>
    <s v="Cursos, palestras e congressos"/>
    <s v="Desenvolvimento profissional e pessoal dos servidores, assim como  acompanhar as leis vigentes"/>
    <s v="Marcelo Caetano"/>
    <x v="4"/>
    <s v="Treinar 100% dos servidores "/>
    <d v="2026-01-01T00:00:00"/>
    <d v="2026-12-31T00:00:00"/>
    <m/>
    <s v=""/>
    <x v="4"/>
    <m/>
  </r>
  <r>
    <x v="3"/>
    <s v="Bens Patrimoniais"/>
    <s v="Melhoria na gestão patrimonial"/>
    <s v="Levantamento de necessidades, manutenções preventivas e desfazimento de itens ociosos (sem reparo)"/>
    <s v="Melhor aproveitamento de itens existentes e liberação de espaço"/>
    <s v="Fernanda"/>
    <x v="4"/>
    <m/>
    <d v="2026-01-01T00:00:00"/>
    <d v="2026-12-31T00:00:00"/>
    <m/>
    <s v=""/>
    <x v="4"/>
    <m/>
  </r>
  <r>
    <x v="4"/>
    <s v="IPRESB"/>
    <s v="Otimizar o processo eleitoral para escolha dos conselheiros"/>
    <s v="Aprimoriar o processo de eleição online"/>
    <s v="Aumentar a participação dos segurados"/>
    <s v="Gabinete"/>
    <x v="4"/>
    <s v="não há"/>
    <d v="2026-01-01T00:00:00"/>
    <d v="2026-12-31T00:00:00"/>
    <m/>
    <s v=""/>
    <x v="5"/>
    <m/>
  </r>
  <r>
    <x v="4"/>
    <s v="IPRESB"/>
    <s v="PESQUISA DE SATISFAÇÃO"/>
    <s v="Incluir pesquisa de satisfação no site e no atendimento presencial."/>
    <s v="Medir os pontos fortes e fracos do Instituto."/>
    <s v="Diretoria Executiva"/>
    <x v="4"/>
    <s v="95% de satisfação"/>
    <d v="2026-01-01T00:00:00"/>
    <d v="2026-12-31T00:00:00"/>
    <m/>
    <s v=""/>
    <x v="4"/>
    <m/>
  </r>
  <r>
    <x v="1"/>
    <s v="Tesouraria"/>
    <s v="Planejar e controlar as receitas, despesas e demais movimentações de caixa "/>
    <s v="sistema de gerenciamento de custos"/>
    <s v="Proporcionar melhoria na gestão financeira "/>
    <s v="Chefe de tesouraria, Gerente de investimentos e contadora."/>
    <x v="4"/>
    <s v="Efetuar os pagamentoscom redução de 80% do tempo hoje observado"/>
    <d v="2026-01-01T00:00:00"/>
    <d v="2026-12-31T00:00:00"/>
    <d v="2026-12-31T00:00:00"/>
    <n v="0"/>
    <x v="4"/>
    <m/>
  </r>
  <r>
    <x v="3"/>
    <s v="Processo Digital"/>
    <s v="Processo digital "/>
    <s v="Utilização do sistema solar"/>
    <s v="Reduzir utilização de papel"/>
    <s v="servidores instituto"/>
    <x v="4"/>
    <s v="100% dos processos via digital"/>
    <d v="2026-01-01T00:00:00"/>
    <d v="2026-12-31T00:00:00"/>
    <m/>
    <s v=""/>
    <x v="4"/>
    <m/>
  </r>
  <r>
    <x v="0"/>
    <s v="Educação Previdenciaria "/>
    <s v="Programa de treinamento e capacitação "/>
    <s v="Cursos de capacitação na área de atendimento e de regras de aposentadorias e de pensões por morte. "/>
    <s v="Aprimorar os conhecimentos dos servidores efetivos do IPRESB para melhor atender os segurados"/>
    <s v=" Marcelo"/>
    <x v="4"/>
    <s v="Treinar 100% dos servidores "/>
    <d v="2026-01-01T00:00:00"/>
    <d v="2026-12-31T00:00:00"/>
    <m/>
    <s v=""/>
    <x v="4"/>
    <m/>
  </r>
  <r>
    <x v="3"/>
    <s v="Capacitação Conselhos E Comite"/>
    <s v="Proporcionar  o desenvolvimento profissional e pessoal dos membros dos colegiados, assim como o acompanhar as leis vigentes"/>
    <s v="Cursos, palestras e congressos"/>
    <s v="qualificar os conselheiros para aperfeiçoar seus conhecimentos dentro de cada orgão que atuam"/>
    <s v="Marcelo Caetano"/>
    <x v="4"/>
    <s v="Treinar 100% dos conselhos e comitê"/>
    <d v="2026-01-01T00:00:00"/>
    <d v="2026-12-31T00:00:00"/>
    <m/>
    <s v=""/>
    <x v="4"/>
    <m/>
  </r>
  <r>
    <x v="4"/>
    <s v="IPRESB"/>
    <s v="Referência em gestão previdenciária"/>
    <s v="Certificação Pro-Gestão avançar nível/manter; participar das premiações nacionais "/>
    <s v="Plano de ação para atender as exigencias implementando boas práticas"/>
    <s v="Gabinete, controle interno e gestores"/>
    <x v="4"/>
    <s v="90% boas práticas implementadas"/>
    <d v="2026-01-01T00:00:00"/>
    <d v="2026-12-31T00:00:00"/>
    <m/>
    <s v=""/>
    <x v="4"/>
    <m/>
  </r>
  <r>
    <x v="4"/>
    <s v="IPRESB"/>
    <s v="RELATÓRIO DE GOVERNANÇA CORPORATIVA "/>
    <s v="Elaboração e publicação do relatorio de governança corporativa semestralmente"/>
    <s v="Atender ao Nível III do Pró-Gestão e maior transparencia através da análise de cada unidade"/>
    <s v="Controle Interno e Gestores"/>
    <x v="4"/>
    <s v="Apresentar relatório semestralmente"/>
    <d v="2026-01-01T00:00:00"/>
    <d v="2026-12-31T00:00:00"/>
    <m/>
    <s v=""/>
    <x v="4"/>
    <m/>
  </r>
  <r>
    <x v="4"/>
    <s v="IPRESB"/>
    <s v="SEMINÁRIOS E VIDEOS EDUCATIVOS "/>
    <s v="Realização de seminários previdenciário e financeiro, como forma de disseminar conhecimento nas áreas vitais do Instituto"/>
    <s v="Disponibilizar aos servidores ativos, aposentados e pensionistas maior conhecimento na área do RPPS"/>
    <s v="Diretoria Executiva, Setor Previdenciário e Financeiro"/>
    <x v="4"/>
    <s v="01 seminário para cada seguimento; 2 videos educativos por mês"/>
    <d v="2026-01-01T00:00:00"/>
    <d v="2026-12-31T00:00:00"/>
    <m/>
    <s v=""/>
    <x v="4"/>
    <m/>
  </r>
  <r>
    <x v="0"/>
    <s v="Compensação Previdenciária"/>
    <s v="Solicitar compensações previdenciárias"/>
    <s v="Elaboração de requerimentos"/>
    <s v="Compensação financeira entre os regimes de previdencia"/>
    <s v="Marcelo e Eliana"/>
    <x v="4"/>
    <s v="100% dos requerimentos"/>
    <d v="2026-01-01T00:00:00"/>
    <d v="2026-12-31T00:00:00"/>
    <m/>
    <s v=""/>
    <x v="4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7" cacheId="45" applyNumberFormats="0" applyBorderFormats="0" applyFontFormats="0" applyPatternFormats="0" applyAlignmentFormats="0" applyWidthHeightFormats="1" dataCaption="Valores" updatedVersion="5" minRefreshableVersion="3" useAutoFormatting="1" itemPrintTitles="1" createdVersion="7" indent="0" outline="1" outlineData="1" multipleFieldFilters="0" chartFormat="12" rowHeaderCaption="Status">
  <location ref="B54:C59" firstHeaderRow="1" firstDataRow="1" firstDataCol="1"/>
  <pivotFields count="14">
    <pivotField showAll="0">
      <items count="7">
        <item x="3"/>
        <item x="0"/>
        <item x="1"/>
        <item x="4"/>
        <item x="2"/>
        <item x="5"/>
        <item t="default"/>
      </items>
    </pivotField>
    <pivotField showAll="0"/>
    <pivotField showAll="0"/>
    <pivotField showAll="0"/>
    <pivotField showAll="0"/>
    <pivotField showAll="0"/>
    <pivotField showAll="0">
      <items count="6">
        <item x="0"/>
        <item h="1" x="1"/>
        <item h="1" x="2"/>
        <item h="1" x="3"/>
        <item h="1" x="4"/>
        <item t="default"/>
      </items>
    </pivotField>
    <pivotField showAll="0"/>
    <pivotField showAll="0"/>
    <pivotField showAll="0"/>
    <pivotField showAll="0"/>
    <pivotField showAll="0"/>
    <pivotField axis="axisRow" dataField="1" showAll="0">
      <items count="11">
        <item x="0"/>
        <item x="1"/>
        <item x="5"/>
        <item x="4"/>
        <item m="1" x="9"/>
        <item x="3"/>
        <item x="2"/>
        <item m="1" x="7"/>
        <item m="1" x="8"/>
        <item m="1" x="6"/>
        <item t="default"/>
      </items>
    </pivotField>
    <pivotField showAll="0"/>
  </pivotFields>
  <rowFields count="1">
    <field x="12"/>
  </rowFields>
  <rowItems count="5">
    <i>
      <x/>
    </i>
    <i>
      <x v="1"/>
    </i>
    <i>
      <x v="5"/>
    </i>
    <i>
      <x v="6"/>
    </i>
    <i t="grand">
      <x/>
    </i>
  </rowItems>
  <colItems count="1">
    <i/>
  </colItems>
  <dataFields count="1">
    <dataField name="Distr. %" fld="12" subtotal="count" showDataAs="percentOfTotal" baseField="0" baseItem="0" numFmtId="9"/>
  </dataFields>
  <formats count="51">
    <format dxfId="253">
      <pivotArea outline="0" collapsedLevelsAreSubtotals="1" fieldPosition="0"/>
    </format>
    <format dxfId="252">
      <pivotArea dataOnly="0" labelOnly="1" outline="0" axis="axisValues" fieldPosition="0"/>
    </format>
    <format dxfId="251">
      <pivotArea type="all" dataOnly="0" outline="0" fieldPosition="0"/>
    </format>
    <format dxfId="250">
      <pivotArea outline="0" collapsedLevelsAreSubtotals="1" fieldPosition="0"/>
    </format>
    <format dxfId="249">
      <pivotArea field="0" type="button" dataOnly="0" labelOnly="1" outline="0"/>
    </format>
    <format dxfId="248">
      <pivotArea dataOnly="0" labelOnly="1" grandRow="1" outline="0" fieldPosition="0"/>
    </format>
    <format dxfId="247">
      <pivotArea dataOnly="0" labelOnly="1" outline="0" axis="axisValues" fieldPosition="0"/>
    </format>
    <format dxfId="246">
      <pivotArea outline="0" fieldPosition="0">
        <references count="1">
          <reference field="4294967294" count="1">
            <x v="0"/>
          </reference>
        </references>
      </pivotArea>
    </format>
    <format dxfId="24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44">
      <pivotArea type="all" dataOnly="0" outline="0" fieldPosition="0"/>
    </format>
    <format dxfId="243">
      <pivotArea outline="0" collapsedLevelsAreSubtotals="1" fieldPosition="0"/>
    </format>
    <format dxfId="242">
      <pivotArea field="12" type="button" dataOnly="0" labelOnly="1" outline="0" axis="axisRow" fieldPosition="0"/>
    </format>
    <format dxfId="241">
      <pivotArea dataOnly="0" labelOnly="1" fieldPosition="0">
        <references count="1">
          <reference field="12" count="0"/>
        </references>
      </pivotArea>
    </format>
    <format dxfId="240">
      <pivotArea dataOnly="0" labelOnly="1" grandRow="1" outline="0" fieldPosition="0"/>
    </format>
    <format dxfId="239">
      <pivotArea dataOnly="0" labelOnly="1" outline="0" axis="axisValues" fieldPosition="0"/>
    </format>
    <format dxfId="238">
      <pivotArea type="all" dataOnly="0" outline="0" fieldPosition="0"/>
    </format>
    <format dxfId="237">
      <pivotArea outline="0" collapsedLevelsAreSubtotals="1" fieldPosition="0"/>
    </format>
    <format dxfId="236">
      <pivotArea field="12" type="button" dataOnly="0" labelOnly="1" outline="0" axis="axisRow" fieldPosition="0"/>
    </format>
    <format dxfId="235">
      <pivotArea dataOnly="0" labelOnly="1" fieldPosition="0">
        <references count="1">
          <reference field="12" count="0"/>
        </references>
      </pivotArea>
    </format>
    <format dxfId="234">
      <pivotArea dataOnly="0" labelOnly="1" grandRow="1" outline="0" fieldPosition="0"/>
    </format>
    <format dxfId="233">
      <pivotArea dataOnly="0" labelOnly="1" outline="0" axis="axisValues" fieldPosition="0"/>
    </format>
    <format dxfId="232">
      <pivotArea type="all" dataOnly="0" outline="0" fieldPosition="0"/>
    </format>
    <format dxfId="231">
      <pivotArea outline="0" collapsedLevelsAreSubtotals="1" fieldPosition="0"/>
    </format>
    <format dxfId="230">
      <pivotArea field="12" type="button" dataOnly="0" labelOnly="1" outline="0" axis="axisRow" fieldPosition="0"/>
    </format>
    <format dxfId="229">
      <pivotArea dataOnly="0" labelOnly="1" fieldPosition="0">
        <references count="1">
          <reference field="12" count="0"/>
        </references>
      </pivotArea>
    </format>
    <format dxfId="228">
      <pivotArea dataOnly="0" labelOnly="1" grandRow="1" outline="0" fieldPosition="0"/>
    </format>
    <format dxfId="227">
      <pivotArea dataOnly="0" labelOnly="1" outline="0" axis="axisValues" fieldPosition="0"/>
    </format>
    <format dxfId="226">
      <pivotArea type="all" dataOnly="0" outline="0" fieldPosition="0"/>
    </format>
    <format dxfId="225">
      <pivotArea outline="0" collapsedLevelsAreSubtotals="1" fieldPosition="0"/>
    </format>
    <format dxfId="224">
      <pivotArea field="12" type="button" dataOnly="0" labelOnly="1" outline="0" axis="axisRow" fieldPosition="0"/>
    </format>
    <format dxfId="223">
      <pivotArea dataOnly="0" labelOnly="1" fieldPosition="0">
        <references count="1">
          <reference field="12" count="0"/>
        </references>
      </pivotArea>
    </format>
    <format dxfId="222">
      <pivotArea dataOnly="0" labelOnly="1" grandRow="1" outline="0" fieldPosition="0"/>
    </format>
    <format dxfId="221">
      <pivotArea dataOnly="0" labelOnly="1" outline="0" axis="axisValues" fieldPosition="0"/>
    </format>
    <format dxfId="220">
      <pivotArea type="all" dataOnly="0" outline="0" fieldPosition="0"/>
    </format>
    <format dxfId="219">
      <pivotArea outline="0" collapsedLevelsAreSubtotals="1" fieldPosition="0"/>
    </format>
    <format dxfId="218">
      <pivotArea field="12" type="button" dataOnly="0" labelOnly="1" outline="0" axis="axisRow" fieldPosition="0"/>
    </format>
    <format dxfId="217">
      <pivotArea dataOnly="0" labelOnly="1" fieldPosition="0">
        <references count="1">
          <reference field="12" count="0"/>
        </references>
      </pivotArea>
    </format>
    <format dxfId="216">
      <pivotArea dataOnly="0" labelOnly="1" grandRow="1" outline="0" fieldPosition="0"/>
    </format>
    <format dxfId="215">
      <pivotArea dataOnly="0" labelOnly="1" outline="0" axis="axisValues" fieldPosition="0"/>
    </format>
    <format dxfId="214">
      <pivotArea type="all" dataOnly="0" outline="0" fieldPosition="0"/>
    </format>
    <format dxfId="213">
      <pivotArea outline="0" collapsedLevelsAreSubtotals="1" fieldPosition="0"/>
    </format>
    <format dxfId="212">
      <pivotArea field="12" type="button" dataOnly="0" labelOnly="1" outline="0" axis="axisRow" fieldPosition="0"/>
    </format>
    <format dxfId="211">
      <pivotArea dataOnly="0" labelOnly="1" fieldPosition="0">
        <references count="1">
          <reference field="12" count="0"/>
        </references>
      </pivotArea>
    </format>
    <format dxfId="210">
      <pivotArea dataOnly="0" labelOnly="1" grandRow="1" outline="0" fieldPosition="0"/>
    </format>
    <format dxfId="209">
      <pivotArea dataOnly="0" labelOnly="1" outline="0" axis="axisValues" fieldPosition="0"/>
    </format>
    <format dxfId="208">
      <pivotArea type="all" dataOnly="0" outline="0" fieldPosition="0"/>
    </format>
    <format dxfId="207">
      <pivotArea outline="0" collapsedLevelsAreSubtotals="1" fieldPosition="0"/>
    </format>
    <format dxfId="206">
      <pivotArea field="12" type="button" dataOnly="0" labelOnly="1" outline="0" axis="axisRow" fieldPosition="0"/>
    </format>
    <format dxfId="205">
      <pivotArea dataOnly="0" labelOnly="1" fieldPosition="0">
        <references count="1">
          <reference field="12" count="0"/>
        </references>
      </pivotArea>
    </format>
    <format dxfId="204">
      <pivotArea dataOnly="0" labelOnly="1" grandRow="1" outline="0" fieldPosition="0"/>
    </format>
    <format dxfId="203">
      <pivotArea dataOnly="0" labelOnly="1" outline="0" axis="axisValues" fieldPosition="0"/>
    </format>
  </formats>
  <chartFormats count="11"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7" format="2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7" format="3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7" format="4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7" format="5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7" format="6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7" format="7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7" format="8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7" format="9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7" format="10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</chart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ela dinâmica5" cacheId="45" applyNumberFormats="0" applyBorderFormats="0" applyFontFormats="0" applyPatternFormats="0" applyAlignmentFormats="0" applyWidthHeightFormats="1" dataCaption="Valores" updatedVersion="5" minRefreshableVersion="3" useAutoFormatting="1" itemPrintTitles="1" createdVersion="7" indent="0" outline="1" outlineData="1" multipleFieldFilters="0" chartFormat="4" rowHeaderCaption="Status">
  <location ref="K6:M11" firstHeaderRow="0" firstDataRow="1" firstDataCol="1"/>
  <pivotFields count="14">
    <pivotField showAll="0">
      <items count="7">
        <item x="3"/>
        <item x="0"/>
        <item x="1"/>
        <item x="4"/>
        <item x="2"/>
        <item x="5"/>
        <item t="default"/>
      </items>
    </pivotField>
    <pivotField showAll="0"/>
    <pivotField showAll="0"/>
    <pivotField showAll="0"/>
    <pivotField showAll="0"/>
    <pivotField showAll="0"/>
    <pivotField showAll="0">
      <items count="6">
        <item x="0"/>
        <item h="1" x="1"/>
        <item h="1" x="2"/>
        <item h="1" x="3"/>
        <item h="1" x="4"/>
        <item t="default"/>
      </items>
    </pivotField>
    <pivotField showAll="0"/>
    <pivotField showAll="0"/>
    <pivotField showAll="0"/>
    <pivotField showAll="0"/>
    <pivotField showAll="0"/>
    <pivotField axis="axisRow" dataField="1" showAll="0">
      <items count="11">
        <item x="0"/>
        <item x="1"/>
        <item x="4"/>
        <item m="1" x="9"/>
        <item x="3"/>
        <item x="2"/>
        <item m="1" x="7"/>
        <item m="1" x="8"/>
        <item m="1" x="6"/>
        <item x="5"/>
        <item t="default"/>
      </items>
    </pivotField>
    <pivotField showAll="0"/>
  </pivotFields>
  <rowFields count="1">
    <field x="12"/>
  </rowFields>
  <rowItems count="5">
    <i>
      <x/>
    </i>
    <i>
      <x v="1"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Projetos" fld="12" subtotal="count" baseField="12" baseItem="0"/>
    <dataField name="Distr. %" fld="12" subtotal="count" showDataAs="percentOfTotal" baseField="0" baseItem="0" numFmtId="9"/>
  </dataFields>
  <formats count="32">
    <format dxfId="285">
      <pivotArea dataOnly="0" labelOnly="1" outline="0" axis="axisValues" fieldPosition="0"/>
    </format>
    <format dxfId="284">
      <pivotArea type="all" dataOnly="0" outline="0" fieldPosition="0"/>
    </format>
    <format dxfId="283">
      <pivotArea outline="0" collapsedLevelsAreSubtotals="1" fieldPosition="0"/>
    </format>
    <format dxfId="282">
      <pivotArea field="0" type="button" dataOnly="0" labelOnly="1" outline="0"/>
    </format>
    <format dxfId="281">
      <pivotArea dataOnly="0" labelOnly="1" grandRow="1" outline="0" fieldPosition="0"/>
    </format>
    <format dxfId="280">
      <pivotArea dataOnly="0" labelOnly="1" outline="0" axis="axisValues" fieldPosition="0"/>
    </format>
    <format dxfId="279">
      <pivotArea outline="0" fieldPosition="0">
        <references count="1">
          <reference field="4294967294" count="1">
            <x v="1"/>
          </reference>
        </references>
      </pivotArea>
    </format>
    <format dxfId="27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77">
      <pivotArea field="12" type="button" dataOnly="0" labelOnly="1" outline="0" axis="axisRow" fieldPosition="0"/>
    </format>
    <format dxfId="27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5">
      <pivotArea collapsedLevelsAreSubtotals="1" fieldPosition="0">
        <references count="1">
          <reference field="12" count="0"/>
        </references>
      </pivotArea>
    </format>
    <format dxfId="274">
      <pivotArea dataOnly="0" labelOnly="1" fieldPosition="0">
        <references count="1">
          <reference field="12" count="0"/>
        </references>
      </pivotArea>
    </format>
    <format dxfId="273">
      <pivotArea grandRow="1" outline="0" collapsedLevelsAreSubtotals="1" fieldPosition="0"/>
    </format>
    <format dxfId="272">
      <pivotArea dataOnly="0" labelOnly="1" grandRow="1" outline="0" fieldPosition="0"/>
    </format>
    <format dxfId="271">
      <pivotArea field="12" type="button" dataOnly="0" labelOnly="1" outline="0" axis="axisRow" fieldPosition="0"/>
    </format>
    <format dxfId="27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9">
      <pivotArea type="all" dataOnly="0" outline="0" fieldPosition="0"/>
    </format>
    <format dxfId="268">
      <pivotArea outline="0" collapsedLevelsAreSubtotals="1" fieldPosition="0"/>
    </format>
    <format dxfId="267">
      <pivotArea field="12" type="button" dataOnly="0" labelOnly="1" outline="0" axis="axisRow" fieldPosition="0"/>
    </format>
    <format dxfId="266">
      <pivotArea dataOnly="0" labelOnly="1" fieldPosition="0">
        <references count="1">
          <reference field="12" count="0"/>
        </references>
      </pivotArea>
    </format>
    <format dxfId="265">
      <pivotArea dataOnly="0" labelOnly="1" grandRow="1" outline="0" fieldPosition="0"/>
    </format>
    <format dxfId="26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3">
      <pivotArea type="all" dataOnly="0" outline="0" fieldPosition="0"/>
    </format>
    <format dxfId="262">
      <pivotArea outline="0" collapsedLevelsAreSubtotals="1" fieldPosition="0"/>
    </format>
    <format dxfId="261">
      <pivotArea field="12" type="button" dataOnly="0" labelOnly="1" outline="0" axis="axisRow" fieldPosition="0"/>
    </format>
    <format dxfId="260">
      <pivotArea dataOnly="0" labelOnly="1" fieldPosition="0">
        <references count="1">
          <reference field="12" count="0"/>
        </references>
      </pivotArea>
    </format>
    <format dxfId="259">
      <pivotArea dataOnly="0" labelOnly="1" grandRow="1" outline="0" fieldPosition="0"/>
    </format>
    <format dxfId="25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57">
      <pivotArea field="12" type="button" dataOnly="0" labelOnly="1" outline="0" axis="axisRow" fieldPosition="0"/>
    </format>
    <format dxfId="25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55">
      <pivotArea field="12" type="button" dataOnly="0" labelOnly="1" outline="0" axis="axisRow" fieldPosition="0"/>
    </format>
    <format dxfId="25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ela dinâmica4" cacheId="45" applyNumberFormats="0" applyBorderFormats="0" applyFontFormats="0" applyPatternFormats="0" applyAlignmentFormats="0" applyWidthHeightFormats="1" dataCaption="Valores" updatedVersion="5" minRefreshableVersion="3" useAutoFormatting="1" itemPrintTitles="1" createdVersion="7" indent="0" outline="1" outlineData="1" multipleFieldFilters="0" chartFormat="8" rowHeaderCaption="Área">
  <location ref="E54:F60" firstHeaderRow="1" firstDataRow="1" firstDataCol="1"/>
  <pivotFields count="14">
    <pivotField axis="axisRow" showAll="0">
      <items count="7">
        <item x="3"/>
        <item x="0"/>
        <item x="1"/>
        <item x="4"/>
        <item x="2"/>
        <item x="5"/>
        <item t="default"/>
      </items>
    </pivotField>
    <pivotField showAll="0"/>
    <pivotField showAll="0"/>
    <pivotField showAll="0"/>
    <pivotField showAll="0"/>
    <pivotField showAll="0"/>
    <pivotField showAll="0">
      <items count="6">
        <item x="0"/>
        <item h="1" x="1"/>
        <item h="1" x="2"/>
        <item h="1" x="3"/>
        <item h="1" x="4"/>
        <item t="default"/>
      </items>
    </pivotField>
    <pivotField showAll="0"/>
    <pivotField showAll="0"/>
    <pivotField showAll="0"/>
    <pivotField showAll="0"/>
    <pivotField showAll="0"/>
    <pivotField dataField="1" showAll="0">
      <items count="11">
        <item x="3"/>
        <item x="0"/>
        <item m="1" x="8"/>
        <item x="1"/>
        <item m="1" x="9"/>
        <item m="1" x="7"/>
        <item x="5"/>
        <item x="4"/>
        <item x="2"/>
        <item m="1" x="6"/>
        <item t="default"/>
      </items>
    </pivotField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Total Projetos" fld="12" subtotal="count" baseField="0" baseItem="0"/>
  </dataFields>
  <formats count="26">
    <format dxfId="311">
      <pivotArea outline="0" collapsedLevelsAreSubtotals="1" fieldPosition="0"/>
    </format>
    <format dxfId="310">
      <pivotArea dataOnly="0" labelOnly="1" outline="0" axis="axisValues" fieldPosition="0"/>
    </format>
    <format dxfId="309">
      <pivotArea type="all" dataOnly="0" outline="0" fieldPosition="0"/>
    </format>
    <format dxfId="308">
      <pivotArea outline="0" collapsedLevelsAreSubtotals="1" fieldPosition="0"/>
    </format>
    <format dxfId="307">
      <pivotArea field="0" type="button" dataOnly="0" labelOnly="1" outline="0" axis="axisRow" fieldPosition="0"/>
    </format>
    <format dxfId="306">
      <pivotArea dataOnly="0" labelOnly="1" fieldPosition="0">
        <references count="1">
          <reference field="0" count="0"/>
        </references>
      </pivotArea>
    </format>
    <format dxfId="305">
      <pivotArea dataOnly="0" labelOnly="1" grandRow="1" outline="0" fieldPosition="0"/>
    </format>
    <format dxfId="304">
      <pivotArea dataOnly="0" labelOnly="1" outline="0" axis="axisValues" fieldPosition="0"/>
    </format>
    <format dxfId="303">
      <pivotArea type="all" dataOnly="0" outline="0" fieldPosition="0"/>
    </format>
    <format dxfId="302">
      <pivotArea outline="0" collapsedLevelsAreSubtotals="1" fieldPosition="0"/>
    </format>
    <format dxfId="301">
      <pivotArea field="0" type="button" dataOnly="0" labelOnly="1" outline="0" axis="axisRow" fieldPosition="0"/>
    </format>
    <format dxfId="300">
      <pivotArea dataOnly="0" labelOnly="1" fieldPosition="0">
        <references count="1">
          <reference field="0" count="0"/>
        </references>
      </pivotArea>
    </format>
    <format dxfId="299">
      <pivotArea dataOnly="0" labelOnly="1" grandRow="1" outline="0" fieldPosition="0"/>
    </format>
    <format dxfId="298">
      <pivotArea dataOnly="0" labelOnly="1" outline="0" axis="axisValues" fieldPosition="0"/>
    </format>
    <format dxfId="297">
      <pivotArea type="all" dataOnly="0" outline="0" fieldPosition="0"/>
    </format>
    <format dxfId="296">
      <pivotArea outline="0" collapsedLevelsAreSubtotals="1" fieldPosition="0"/>
    </format>
    <format dxfId="295">
      <pivotArea field="0" type="button" dataOnly="0" labelOnly="1" outline="0" axis="axisRow" fieldPosition="0"/>
    </format>
    <format dxfId="294">
      <pivotArea dataOnly="0" labelOnly="1" fieldPosition="0">
        <references count="1">
          <reference field="0" count="0"/>
        </references>
      </pivotArea>
    </format>
    <format dxfId="293">
      <pivotArea dataOnly="0" labelOnly="1" grandRow="1" outline="0" fieldPosition="0"/>
    </format>
    <format dxfId="292">
      <pivotArea dataOnly="0" labelOnly="1" outline="0" axis="axisValues" fieldPosition="0"/>
    </format>
    <format dxfId="291">
      <pivotArea type="all" dataOnly="0" outline="0" fieldPosition="0"/>
    </format>
    <format dxfId="290">
      <pivotArea outline="0" collapsedLevelsAreSubtotals="1" fieldPosition="0"/>
    </format>
    <format dxfId="289">
      <pivotArea field="0" type="button" dataOnly="0" labelOnly="1" outline="0" axis="axisRow" fieldPosition="0"/>
    </format>
    <format dxfId="288">
      <pivotArea dataOnly="0" labelOnly="1" fieldPosition="0">
        <references count="1">
          <reference field="0" count="0"/>
        </references>
      </pivotArea>
    </format>
    <format dxfId="287">
      <pivotArea dataOnly="0" labelOnly="1" grandRow="1" outline="0" fieldPosition="0"/>
    </format>
    <format dxfId="286">
      <pivotArea dataOnly="0" labelOnly="1" outline="0" axis="axisValues" fieldPosition="0"/>
    </format>
  </formats>
  <chartFormats count="1"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ANO_PROJETO" sourceName="ANO PROJETO">
  <pivotTables>
    <pivotTable tabId="11" name="Tabela dinâmica4"/>
    <pivotTable tabId="11" name="Tabela dinâmica5"/>
    <pivotTable tabId="11" name="Tabela dinâmica7"/>
  </pivotTables>
  <data>
    <tabular pivotCacheId="876606117">
      <items count="5">
        <i x="0" s="1"/>
        <i x="1"/>
        <i x="2"/>
        <i x="3"/>
        <i x="4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STATUS" sourceName="STATUS">
  <pivotTables>
    <pivotTable tabId="11" name="Tabela dinâmica4"/>
    <pivotTable tabId="11" name="Tabela dinâmica5"/>
    <pivotTable tabId="11" name="Tabela dinâmica7"/>
  </pivotTables>
  <data>
    <tabular pivotCacheId="876606117">
      <items count="10">
        <i x="3" s="1"/>
        <i x="0" s="1"/>
        <i x="1" s="1"/>
        <i x="2" s="1"/>
        <i x="8" s="1" nd="1"/>
        <i x="9" s="1" nd="1"/>
        <i x="7" s="1" nd="1"/>
        <i x="5" s="1" nd="1"/>
        <i x="4" s="1" nd="1"/>
        <i x="6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ÁREA" sourceName="ÁREA">
  <pivotTables>
    <pivotTable tabId="11" name="Tabela dinâmica4"/>
    <pivotTable tabId="11" name="Tabela dinâmica5"/>
    <pivotTable tabId="11" name="Tabela dinâmica7"/>
  </pivotTables>
  <data>
    <tabular pivotCacheId="876606117">
      <items count="6">
        <i x="3" s="1"/>
        <i x="0" s="1"/>
        <i x="1" s="1"/>
        <i x="4" s="1"/>
        <i x="2" s="1"/>
        <i x="5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NO PROJETO" cache="SegmentaçãodeDados_ANO_PROJETO" caption="Ano Projeto" columnCount="5" rowHeight="252000"/>
  <slicer name="STATUS" cache="SegmentaçãodeDados_STATUS" caption="Status" columnCount="4" rowHeight="252000"/>
  <slicer name="ÁREA" cache="SegmentaçãodeDados_ÁREA" caption="Unidade" columnCount="5" rowHeight="252000"/>
</slicers>
</file>

<file path=xl/tables/table1.xml><?xml version="1.0" encoding="utf-8"?>
<table xmlns="http://schemas.openxmlformats.org/spreadsheetml/2006/main" id="2" name="Tabela2" displayName="Tabela2" ref="B5:O179" headerRowDxfId="193" dataDxfId="191" headerRowBorderDxfId="192" tableBorderDxfId="190" totalsRowBorderDxfId="189">
  <autoFilter ref="B5:O179">
    <filterColumn colId="6">
      <filters>
        <filter val="2022"/>
      </filters>
    </filterColumn>
  </autoFilter>
  <sortState ref="B6:O41">
    <sortCondition ref="J160"/>
  </sortState>
  <tableColumns count="14">
    <tableColumn id="1" name="ÁREA" totalsRowLabel="Total" dataDxfId="188" totalsRowDxfId="187"/>
    <tableColumn id="2" name="DEPARTAMENTO" dataDxfId="186" totalsRowDxfId="185"/>
    <tableColumn id="3" name="O QUE? (PROJETO)" dataDxfId="184" totalsRowDxfId="183"/>
    <tableColumn id="4" name="COMO? (AÇÃO)" dataDxfId="182" totalsRowDxfId="181"/>
    <tableColumn id="5" name="PORQUE? (OBJETIVO)" dataDxfId="180" totalsRowDxfId="179"/>
    <tableColumn id="6" name="RESPONSÁVEL" dataDxfId="178" totalsRowDxfId="177"/>
    <tableColumn id="18" name="ANO PROJETO" dataDxfId="176" totalsRowDxfId="175"/>
    <tableColumn id="20" name="META" dataDxfId="174" totalsRowDxfId="173"/>
    <tableColumn id="14" name="PRAZO INICIAL" dataDxfId="172" totalsRowDxfId="171"/>
    <tableColumn id="15" name="PRAZO FINAL" dataDxfId="170" totalsRowDxfId="169"/>
    <tableColumn id="17" name="DATA ENTREGA" dataDxfId="168" totalsRowDxfId="167"/>
    <tableColumn id="16" name="DIAS ATRASO/ADIANTADO" dataDxfId="166" totalsRowDxfId="165">
      <calculatedColumnFormula>IF(L6=0,"",L6-K6)</calculatedColumnFormula>
    </tableColumn>
    <tableColumn id="8" name="STATUS" dataDxfId="164" totalsRowDxfId="163"/>
    <tableColumn id="13" name="OBSERVAÇÕES" totalsRowFunction="count" dataDxfId="162" totalsRowDxfId="16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Status" displayName="Status" ref="B5:B15" totalsRowShown="0" headerRowDxfId="160" dataDxfId="158" headerRowBorderDxfId="159" tableBorderDxfId="157" totalsRowBorderDxfId="156">
  <autoFilter ref="B5:B15"/>
  <sortState ref="B6:B15">
    <sortCondition ref="B5:B13"/>
  </sortState>
  <tableColumns count="1">
    <tableColumn id="1" name="Status" dataDxfId="15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Area" displayName="Area" ref="D5:D11" totalsRowShown="0" headerRowDxfId="154" dataDxfId="152" headerRowBorderDxfId="153" tableBorderDxfId="151">
  <autoFilter ref="D5:D11"/>
  <tableColumns count="1">
    <tableColumn id="1" name="Área" dataDxfId="15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4" name="Departamento" displayName="Departamento" ref="F5:F28" totalsRowShown="0" headerRowDxfId="149" dataDxfId="147" headerRowBorderDxfId="148" tableBorderDxfId="146" totalsRowBorderDxfId="145">
  <autoFilter ref="F5:F28"/>
  <sortState ref="F6:F28">
    <sortCondition ref="F5:F28"/>
  </sortState>
  <tableColumns count="1">
    <tableColumn id="1" name="Departamento" dataDxfId="14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Personalizada 5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FF0000"/>
      </a:accent5>
      <a:accent6>
        <a:srgbClr val="422BA5"/>
      </a:accent6>
      <a:hlink>
        <a:srgbClr val="002060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microsoft.com/office/2007/relationships/slicer" Target="../slicers/slicer1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E347A"/>
    <pageSetUpPr fitToPage="1"/>
  </sheetPr>
  <dimension ref="A1:O138"/>
  <sheetViews>
    <sheetView showGridLines="0" showRowColHeaders="0" tabSelected="1" zoomScale="85" zoomScaleNormal="85" workbookViewId="0">
      <pane xSplit="14" ySplit="37" topLeftCell="O38" activePane="bottomRight" state="frozen"/>
      <selection pane="topRight" activeCell="O1" sqref="O1"/>
      <selection pane="bottomLeft" activeCell="A38" sqref="A38"/>
      <selection pane="bottomRight" activeCell="M40" sqref="M40"/>
    </sheetView>
  </sheetViews>
  <sheetFormatPr defaultColWidth="0" defaultRowHeight="15" zeroHeight="1" x14ac:dyDescent="0.25"/>
  <cols>
    <col min="1" max="1" width="5.7109375" customWidth="1"/>
    <col min="2" max="2" width="12.7109375" customWidth="1"/>
    <col min="3" max="3" width="6.85546875" style="100" bestFit="1" customWidth="1"/>
    <col min="4" max="4" width="15.7109375" style="100" customWidth="1"/>
    <col min="5" max="5" width="25" customWidth="1"/>
    <col min="6" max="6" width="13.85546875" bestFit="1" customWidth="1"/>
    <col min="7" max="10" width="15.7109375" customWidth="1"/>
    <col min="11" max="11" width="13.140625" customWidth="1"/>
    <col min="12" max="12" width="7.85546875" bestFit="1" customWidth="1"/>
    <col min="13" max="13" width="7.140625" bestFit="1" customWidth="1"/>
    <col min="14" max="14" width="15.7109375" customWidth="1"/>
    <col min="15" max="15" width="1.7109375" hidden="1" customWidth="1"/>
    <col min="16" max="16384" width="15.7109375" hidden="1"/>
  </cols>
  <sheetData>
    <row r="1" spans="11:13" x14ac:dyDescent="0.25"/>
    <row r="2" spans="11:13" x14ac:dyDescent="0.25"/>
    <row r="3" spans="11:13" x14ac:dyDescent="0.25"/>
    <row r="4" spans="11:13" x14ac:dyDescent="0.25"/>
    <row r="5" spans="11:13" ht="4.9000000000000004" customHeight="1" x14ac:dyDescent="0.25"/>
    <row r="6" spans="11:13" x14ac:dyDescent="0.25">
      <c r="K6" s="123" t="s">
        <v>294</v>
      </c>
      <c r="L6" s="123" t="s">
        <v>410</v>
      </c>
      <c r="M6" s="123" t="s">
        <v>414</v>
      </c>
    </row>
    <row r="7" spans="11:13" x14ac:dyDescent="0.25">
      <c r="K7" s="108" t="s">
        <v>1</v>
      </c>
      <c r="L7" s="133">
        <v>21</v>
      </c>
      <c r="M7" s="109">
        <v>0.63636363636363635</v>
      </c>
    </row>
    <row r="8" spans="11:13" x14ac:dyDescent="0.25">
      <c r="K8" s="108" t="s">
        <v>162</v>
      </c>
      <c r="L8" s="133">
        <v>8</v>
      </c>
      <c r="M8" s="109">
        <v>0.24242424242424243</v>
      </c>
    </row>
    <row r="9" spans="11:13" x14ac:dyDescent="0.25">
      <c r="K9" s="108" t="s">
        <v>9</v>
      </c>
      <c r="L9" s="133">
        <v>1</v>
      </c>
      <c r="M9" s="109">
        <v>3.0303030303030304E-2</v>
      </c>
    </row>
    <row r="10" spans="11:13" x14ac:dyDescent="0.25">
      <c r="K10" s="108" t="s">
        <v>5</v>
      </c>
      <c r="L10" s="133">
        <v>3</v>
      </c>
      <c r="M10" s="109">
        <v>9.0909090909090912E-2</v>
      </c>
    </row>
    <row r="11" spans="11:13" x14ac:dyDescent="0.25">
      <c r="K11" s="108" t="s">
        <v>390</v>
      </c>
      <c r="L11" s="133">
        <v>33</v>
      </c>
      <c r="M11" s="109">
        <v>1</v>
      </c>
    </row>
    <row r="12" spans="11:13" x14ac:dyDescent="0.25"/>
    <row r="13" spans="11:13" x14ac:dyDescent="0.25"/>
    <row r="14" spans="11:13" x14ac:dyDescent="0.25"/>
    <row r="15" spans="11:13" x14ac:dyDescent="0.25"/>
    <row r="16" spans="11:13" x14ac:dyDescent="0.25"/>
    <row r="17" spans="1:4" x14ac:dyDescent="0.25">
      <c r="C17"/>
    </row>
    <row r="18" spans="1:4" x14ac:dyDescent="0.25">
      <c r="C18"/>
    </row>
    <row r="19" spans="1:4" x14ac:dyDescent="0.25">
      <c r="C19"/>
    </row>
    <row r="20" spans="1:4" x14ac:dyDescent="0.25">
      <c r="C20"/>
    </row>
    <row r="21" spans="1:4" x14ac:dyDescent="0.25">
      <c r="C21"/>
    </row>
    <row r="22" spans="1:4" x14ac:dyDescent="0.25">
      <c r="C22"/>
      <c r="D22" s="22"/>
    </row>
    <row r="23" spans="1:4" x14ac:dyDescent="0.25"/>
    <row r="24" spans="1:4" x14ac:dyDescent="0.25"/>
    <row r="25" spans="1:4" x14ac:dyDescent="0.25"/>
    <row r="26" spans="1:4" x14ac:dyDescent="0.25"/>
    <row r="27" spans="1:4" x14ac:dyDescent="0.25"/>
    <row r="28" spans="1:4" x14ac:dyDescent="0.25"/>
    <row r="29" spans="1:4" x14ac:dyDescent="0.25">
      <c r="C29"/>
      <c r="D29" s="22"/>
    </row>
    <row r="30" spans="1:4" x14ac:dyDescent="0.25">
      <c r="C30"/>
      <c r="D30" s="22"/>
    </row>
    <row r="31" spans="1:4" x14ac:dyDescent="0.25">
      <c r="C31"/>
      <c r="D31" s="22"/>
    </row>
    <row r="32" spans="1:4" x14ac:dyDescent="0.25">
      <c r="A32" s="110"/>
      <c r="B32" s="110"/>
      <c r="C32" s="110"/>
      <c r="D32" s="111"/>
    </row>
    <row r="33" spans="1:4" x14ac:dyDescent="0.25">
      <c r="A33" s="110"/>
      <c r="D33" s="110"/>
    </row>
    <row r="34" spans="1:4" x14ac:dyDescent="0.25">
      <c r="A34" s="110"/>
      <c r="D34" s="110"/>
    </row>
    <row r="35" spans="1:4" x14ac:dyDescent="0.25">
      <c r="A35" s="110"/>
      <c r="D35" s="110"/>
    </row>
    <row r="36" spans="1:4" x14ac:dyDescent="0.25">
      <c r="A36" s="110"/>
      <c r="D36" s="110"/>
    </row>
    <row r="37" spans="1:4" x14ac:dyDescent="0.25">
      <c r="A37" s="110"/>
      <c r="D37" s="110"/>
    </row>
    <row r="38" spans="1:4" x14ac:dyDescent="0.25">
      <c r="A38" s="110"/>
      <c r="C38"/>
      <c r="D38"/>
    </row>
    <row r="39" spans="1:4" x14ac:dyDescent="0.25">
      <c r="C39"/>
      <c r="D39"/>
    </row>
    <row r="40" spans="1:4" x14ac:dyDescent="0.25">
      <c r="C40"/>
      <c r="D40"/>
    </row>
    <row r="41" spans="1:4" x14ac:dyDescent="0.25">
      <c r="C41"/>
      <c r="D41"/>
    </row>
    <row r="42" spans="1:4" x14ac:dyDescent="0.25">
      <c r="C42"/>
      <c r="D42"/>
    </row>
    <row r="43" spans="1:4" x14ac:dyDescent="0.25">
      <c r="C43"/>
      <c r="D43"/>
    </row>
    <row r="44" spans="1:4" x14ac:dyDescent="0.25">
      <c r="C44"/>
      <c r="D44"/>
    </row>
    <row r="45" spans="1:4" x14ac:dyDescent="0.25">
      <c r="C45"/>
      <c r="D45"/>
    </row>
    <row r="46" spans="1:4" x14ac:dyDescent="0.25">
      <c r="C46"/>
      <c r="D46"/>
    </row>
    <row r="47" spans="1:4" x14ac:dyDescent="0.25">
      <c r="C47"/>
      <c r="D47"/>
    </row>
    <row r="48" spans="1:4" x14ac:dyDescent="0.25">
      <c r="C48"/>
      <c r="D48"/>
    </row>
    <row r="49" spans="2:6" x14ac:dyDescent="0.25">
      <c r="C49"/>
      <c r="D49"/>
    </row>
    <row r="50" spans="2:6" x14ac:dyDescent="0.25">
      <c r="C50"/>
      <c r="D50"/>
    </row>
    <row r="51" spans="2:6" x14ac:dyDescent="0.25">
      <c r="C51"/>
      <c r="D51"/>
    </row>
    <row r="52" spans="2:6" x14ac:dyDescent="0.25">
      <c r="C52"/>
      <c r="D52"/>
    </row>
    <row r="53" spans="2:6" x14ac:dyDescent="0.25">
      <c r="C53"/>
      <c r="D53"/>
    </row>
    <row r="54" spans="2:6" x14ac:dyDescent="0.25">
      <c r="B54" s="132" t="s">
        <v>294</v>
      </c>
      <c r="C54" s="120" t="s">
        <v>414</v>
      </c>
      <c r="D54" s="115"/>
      <c r="E54" s="117" t="s">
        <v>366</v>
      </c>
      <c r="F54" s="118" t="s">
        <v>413</v>
      </c>
    </row>
    <row r="55" spans="2:6" x14ac:dyDescent="0.25">
      <c r="B55" s="132" t="s">
        <v>1</v>
      </c>
      <c r="C55" s="121">
        <v>0.63636363636363635</v>
      </c>
      <c r="D55" s="115"/>
      <c r="E55" s="117" t="s">
        <v>367</v>
      </c>
      <c r="F55" s="136">
        <v>9</v>
      </c>
    </row>
    <row r="56" spans="2:6" x14ac:dyDescent="0.25">
      <c r="B56" s="112" t="s">
        <v>162</v>
      </c>
      <c r="C56" s="113">
        <v>0.24242424242424243</v>
      </c>
      <c r="D56" s="115"/>
      <c r="E56" s="116" t="s">
        <v>60</v>
      </c>
      <c r="F56" s="134">
        <v>6</v>
      </c>
    </row>
    <row r="57" spans="2:6" x14ac:dyDescent="0.25">
      <c r="B57" s="112" t="s">
        <v>9</v>
      </c>
      <c r="C57" s="113">
        <v>3.0303030303030304E-2</v>
      </c>
      <c r="D57" s="115"/>
      <c r="E57" s="116" t="s">
        <v>368</v>
      </c>
      <c r="F57" s="134">
        <v>7</v>
      </c>
    </row>
    <row r="58" spans="2:6" x14ac:dyDescent="0.25">
      <c r="B58" s="112" t="s">
        <v>5</v>
      </c>
      <c r="C58" s="113">
        <v>9.0909090909090912E-2</v>
      </c>
      <c r="D58" s="115"/>
      <c r="E58" s="116" t="s">
        <v>369</v>
      </c>
      <c r="F58" s="134">
        <v>8</v>
      </c>
    </row>
    <row r="59" spans="2:6" x14ac:dyDescent="0.25">
      <c r="B59" s="122" t="s">
        <v>390</v>
      </c>
      <c r="C59" s="114">
        <v>1</v>
      </c>
      <c r="D59" s="115"/>
      <c r="E59" s="116" t="s">
        <v>370</v>
      </c>
      <c r="F59" s="134">
        <v>3</v>
      </c>
    </row>
    <row r="60" spans="2:6" x14ac:dyDescent="0.25">
      <c r="C60"/>
      <c r="D60" s="115"/>
      <c r="E60" s="119" t="s">
        <v>390</v>
      </c>
      <c r="F60" s="135">
        <v>33</v>
      </c>
    </row>
    <row r="61" spans="2:6" x14ac:dyDescent="0.25">
      <c r="C61"/>
      <c r="D61" s="22"/>
    </row>
    <row r="62" spans="2:6" x14ac:dyDescent="0.25">
      <c r="C62"/>
      <c r="D62" s="22"/>
    </row>
    <row r="63" spans="2:6" hidden="1" x14ac:dyDescent="0.25">
      <c r="C63"/>
      <c r="D63" s="22"/>
    </row>
    <row r="64" spans="2:6" hidden="1" x14ac:dyDescent="0.25">
      <c r="C64"/>
      <c r="D64" s="22"/>
    </row>
    <row r="65" spans="3:4" hidden="1" x14ac:dyDescent="0.25">
      <c r="C65"/>
      <c r="D65" s="22"/>
    </row>
    <row r="66" spans="3:4" hidden="1" x14ac:dyDescent="0.25">
      <c r="C66"/>
      <c r="D66" s="22"/>
    </row>
    <row r="67" spans="3:4" hidden="1" x14ac:dyDescent="0.25">
      <c r="C67"/>
      <c r="D67" s="22"/>
    </row>
    <row r="68" spans="3:4" hidden="1" x14ac:dyDescent="0.25">
      <c r="C68"/>
      <c r="D68" s="22"/>
    </row>
    <row r="69" spans="3:4" hidden="1" x14ac:dyDescent="0.25">
      <c r="C69"/>
      <c r="D69" s="22"/>
    </row>
    <row r="85" spans="3:4" hidden="1" x14ac:dyDescent="0.25">
      <c r="C85"/>
      <c r="D85" s="22"/>
    </row>
    <row r="86" spans="3:4" hidden="1" x14ac:dyDescent="0.25">
      <c r="C86" s="107"/>
      <c r="D86" s="22"/>
    </row>
    <row r="87" spans="3:4" hidden="1" x14ac:dyDescent="0.25">
      <c r="C87" s="107"/>
      <c r="D87" s="22"/>
    </row>
    <row r="88" spans="3:4" hidden="1" x14ac:dyDescent="0.25">
      <c r="C88" s="107"/>
      <c r="D88" s="22"/>
    </row>
    <row r="89" spans="3:4" hidden="1" x14ac:dyDescent="0.25">
      <c r="C89" s="107"/>
      <c r="D89" s="22"/>
    </row>
    <row r="90" spans="3:4" hidden="1" x14ac:dyDescent="0.25">
      <c r="C90" s="107"/>
      <c r="D90" s="22"/>
    </row>
    <row r="91" spans="3:4" hidden="1" x14ac:dyDescent="0.25">
      <c r="C91" s="107"/>
      <c r="D91" s="22"/>
    </row>
    <row r="92" spans="3:4" hidden="1" x14ac:dyDescent="0.25">
      <c r="C92" s="107"/>
      <c r="D92" s="22"/>
    </row>
    <row r="93" spans="3:4" hidden="1" x14ac:dyDescent="0.25">
      <c r="C93" s="107"/>
      <c r="D93" s="22"/>
    </row>
    <row r="94" spans="3:4" hidden="1" x14ac:dyDescent="0.25">
      <c r="C94" s="107"/>
      <c r="D94" s="22"/>
    </row>
    <row r="95" spans="3:4" hidden="1" x14ac:dyDescent="0.25">
      <c r="C95" s="107"/>
      <c r="D95" s="22"/>
    </row>
    <row r="96" spans="3:4" hidden="1" x14ac:dyDescent="0.25">
      <c r="C96" s="107"/>
      <c r="D96" s="22"/>
    </row>
    <row r="97" spans="3:4" hidden="1" x14ac:dyDescent="0.25">
      <c r="C97" s="107"/>
      <c r="D97" s="22"/>
    </row>
    <row r="98" spans="3:4" hidden="1" x14ac:dyDescent="0.25">
      <c r="C98" s="107"/>
      <c r="D98" s="22"/>
    </row>
    <row r="106" spans="3:4" hidden="1" x14ac:dyDescent="0.25">
      <c r="D106" s="22"/>
    </row>
    <row r="107" spans="3:4" hidden="1" x14ac:dyDescent="0.25">
      <c r="D107" s="22"/>
    </row>
    <row r="108" spans="3:4" hidden="1" x14ac:dyDescent="0.25">
      <c r="C108" s="107"/>
      <c r="D108" s="22"/>
    </row>
    <row r="109" spans="3:4" hidden="1" x14ac:dyDescent="0.25">
      <c r="C109" s="107"/>
      <c r="D109" s="22"/>
    </row>
    <row r="110" spans="3:4" hidden="1" x14ac:dyDescent="0.25">
      <c r="C110" s="107"/>
      <c r="D110" s="22"/>
    </row>
    <row r="111" spans="3:4" hidden="1" x14ac:dyDescent="0.25">
      <c r="C111" s="107"/>
      <c r="D111" s="22"/>
    </row>
    <row r="112" spans="3:4" hidden="1" x14ac:dyDescent="0.25">
      <c r="C112" s="107"/>
      <c r="D112" s="22"/>
    </row>
    <row r="113" spans="3:4" hidden="1" x14ac:dyDescent="0.25">
      <c r="C113" s="107"/>
      <c r="D113" s="22"/>
    </row>
    <row r="114" spans="3:4" hidden="1" x14ac:dyDescent="0.25">
      <c r="C114" s="107"/>
      <c r="D114" s="22"/>
    </row>
    <row r="115" spans="3:4" hidden="1" x14ac:dyDescent="0.25">
      <c r="C115" s="107"/>
      <c r="D115" s="22"/>
    </row>
    <row r="116" spans="3:4" hidden="1" x14ac:dyDescent="0.25">
      <c r="C116" s="107"/>
      <c r="D116" s="22"/>
    </row>
    <row r="117" spans="3:4" hidden="1" x14ac:dyDescent="0.25">
      <c r="C117" s="107"/>
      <c r="D117" s="22"/>
    </row>
    <row r="118" spans="3:4" hidden="1" x14ac:dyDescent="0.25">
      <c r="C118" s="107"/>
      <c r="D118" s="22"/>
    </row>
    <row r="119" spans="3:4" hidden="1" x14ac:dyDescent="0.25">
      <c r="C119" s="107"/>
      <c r="D119" s="22"/>
    </row>
    <row r="120" spans="3:4" hidden="1" x14ac:dyDescent="0.25">
      <c r="C120" s="107"/>
      <c r="D120" s="22"/>
    </row>
    <row r="121" spans="3:4" hidden="1" x14ac:dyDescent="0.25">
      <c r="C121" s="107"/>
      <c r="D121" s="22"/>
    </row>
    <row r="122" spans="3:4" hidden="1" x14ac:dyDescent="0.25">
      <c r="C122" s="107"/>
      <c r="D122" s="22"/>
    </row>
    <row r="123" spans="3:4" hidden="1" x14ac:dyDescent="0.25">
      <c r="C123" s="107"/>
      <c r="D123" s="22"/>
    </row>
    <row r="124" spans="3:4" hidden="1" x14ac:dyDescent="0.25">
      <c r="C124" s="107"/>
      <c r="D124" s="22"/>
    </row>
    <row r="125" spans="3:4" hidden="1" x14ac:dyDescent="0.25">
      <c r="C125" s="107"/>
      <c r="D125" s="22"/>
    </row>
    <row r="126" spans="3:4" hidden="1" x14ac:dyDescent="0.25">
      <c r="C126" s="107"/>
      <c r="D126" s="22"/>
    </row>
    <row r="127" spans="3:4" hidden="1" x14ac:dyDescent="0.25">
      <c r="C127" s="107"/>
      <c r="D127" s="22"/>
    </row>
    <row r="128" spans="3:4" hidden="1" x14ac:dyDescent="0.25">
      <c r="C128" s="107"/>
      <c r="D128" s="22"/>
    </row>
    <row r="129" spans="3:4" hidden="1" x14ac:dyDescent="0.25">
      <c r="C129" s="107"/>
      <c r="D129" s="22"/>
    </row>
    <row r="130" spans="3:4" hidden="1" x14ac:dyDescent="0.25">
      <c r="C130" s="107"/>
      <c r="D130" s="22"/>
    </row>
    <row r="131" spans="3:4" hidden="1" x14ac:dyDescent="0.25">
      <c r="C131" s="107"/>
      <c r="D131" s="22"/>
    </row>
    <row r="132" spans="3:4" hidden="1" x14ac:dyDescent="0.25">
      <c r="C132" s="107"/>
      <c r="D132" s="22"/>
    </row>
    <row r="133" spans="3:4" hidden="1" x14ac:dyDescent="0.25">
      <c r="C133" s="107"/>
      <c r="D133" s="22"/>
    </row>
    <row r="134" spans="3:4" hidden="1" x14ac:dyDescent="0.25">
      <c r="C134" s="107"/>
      <c r="D134" s="22"/>
    </row>
    <row r="135" spans="3:4" hidden="1" x14ac:dyDescent="0.25">
      <c r="C135" s="107"/>
      <c r="D135" s="22"/>
    </row>
    <row r="136" spans="3:4" hidden="1" x14ac:dyDescent="0.25">
      <c r="C136" s="107"/>
      <c r="D136" s="22"/>
    </row>
    <row r="137" spans="3:4" hidden="1" x14ac:dyDescent="0.25">
      <c r="C137" s="107"/>
      <c r="D137" s="22"/>
    </row>
    <row r="138" spans="3:4" hidden="1" x14ac:dyDescent="0.25">
      <c r="C138" s="107"/>
      <c r="D138" s="22"/>
    </row>
  </sheetData>
  <pageMargins left="0.511811024" right="0.511811024" top="0.78740157499999996" bottom="0.78740157499999996" header="0.31496062000000002" footer="0.31496062000000002"/>
  <pageSetup paperSize="9" scale="56" orientation="landscape" r:id="rId4"/>
  <drawing r:id="rId5"/>
  <extLst>
    <ext xmlns:x14="http://schemas.microsoft.com/office/spreadsheetml/2009/9/main" uri="{A8765BA9-456A-4dab-B4F3-ACF838C121DE}">
      <x14:slicerList>
        <x14:slicer r:id="rId6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2:O179"/>
  <sheetViews>
    <sheetView zoomScaleNormal="100" workbookViewId="0">
      <pane ySplit="5" topLeftCell="A6" activePane="bottomLeft" state="frozen"/>
      <selection pane="bottomLeft" activeCell="H7" sqref="H7"/>
    </sheetView>
  </sheetViews>
  <sheetFormatPr defaultColWidth="9.140625" defaultRowHeight="12.75" x14ac:dyDescent="0.25"/>
  <cols>
    <col min="1" max="1" width="2.7109375" style="76" customWidth="1"/>
    <col min="2" max="2" width="12.7109375" style="76" bestFit="1" customWidth="1"/>
    <col min="3" max="3" width="13.7109375" style="76" customWidth="1"/>
    <col min="4" max="4" width="27" style="76" hidden="1" customWidth="1"/>
    <col min="5" max="5" width="26.7109375" style="76" customWidth="1"/>
    <col min="6" max="6" width="23" style="76" customWidth="1"/>
    <col min="7" max="7" width="18.28515625" style="76" customWidth="1"/>
    <col min="8" max="8" width="10.7109375" style="76" customWidth="1"/>
    <col min="9" max="9" width="20.7109375" style="76" customWidth="1"/>
    <col min="10" max="10" width="14.85546875" style="76" customWidth="1"/>
    <col min="11" max="11" width="13.85546875" style="76" customWidth="1"/>
    <col min="12" max="12" width="14.42578125" style="76" customWidth="1"/>
    <col min="13" max="13" width="19.5703125" style="76" hidden="1" customWidth="1"/>
    <col min="14" max="14" width="17.28515625" style="141" customWidth="1"/>
    <col min="15" max="15" width="38.85546875" style="76" customWidth="1"/>
    <col min="16" max="16" width="34.85546875" style="76" bestFit="1" customWidth="1"/>
    <col min="17" max="17" width="14.7109375" style="76" customWidth="1"/>
    <col min="18" max="16384" width="9.140625" style="76"/>
  </cols>
  <sheetData>
    <row r="2" spans="2:15" x14ac:dyDescent="0.25">
      <c r="B2" s="85"/>
      <c r="C2" s="85"/>
      <c r="D2" s="85"/>
      <c r="E2" s="85"/>
      <c r="F2" s="85"/>
      <c r="G2" s="85"/>
      <c r="H2" s="85"/>
      <c r="I2" s="85"/>
      <c r="J2" s="85"/>
      <c r="K2" s="85" t="s">
        <v>451</v>
      </c>
      <c r="L2" s="144">
        <v>44918</v>
      </c>
      <c r="M2" s="85"/>
      <c r="N2" s="55"/>
    </row>
    <row r="3" spans="2:15" x14ac:dyDescent="0.25"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55"/>
    </row>
    <row r="4" spans="2:15" x14ac:dyDescent="0.25">
      <c r="B4" s="77"/>
      <c r="C4" s="77"/>
    </row>
    <row r="5" spans="2:15" ht="30" customHeight="1" x14ac:dyDescent="0.25">
      <c r="B5" s="88" t="s">
        <v>124</v>
      </c>
      <c r="C5" s="89" t="s">
        <v>215</v>
      </c>
      <c r="D5" s="89" t="s">
        <v>217</v>
      </c>
      <c r="E5" s="89" t="s">
        <v>219</v>
      </c>
      <c r="F5" s="89" t="s">
        <v>218</v>
      </c>
      <c r="G5" s="89" t="s">
        <v>407</v>
      </c>
      <c r="H5" s="89" t="s">
        <v>396</v>
      </c>
      <c r="I5" s="89" t="s">
        <v>398</v>
      </c>
      <c r="J5" s="89" t="s">
        <v>391</v>
      </c>
      <c r="K5" s="89" t="s">
        <v>393</v>
      </c>
      <c r="L5" s="89" t="s">
        <v>394</v>
      </c>
      <c r="M5" s="89" t="s">
        <v>395</v>
      </c>
      <c r="N5" s="89" t="s">
        <v>19</v>
      </c>
      <c r="O5" s="145" t="s">
        <v>20</v>
      </c>
    </row>
    <row r="6" spans="2:15" ht="63.75" x14ac:dyDescent="0.25">
      <c r="B6" s="82" t="s">
        <v>60</v>
      </c>
      <c r="C6" s="46" t="s">
        <v>57</v>
      </c>
      <c r="D6" s="46" t="s">
        <v>222</v>
      </c>
      <c r="E6" s="46" t="s">
        <v>239</v>
      </c>
      <c r="F6" s="46" t="s">
        <v>240</v>
      </c>
      <c r="G6" s="46" t="s">
        <v>157</v>
      </c>
      <c r="H6" s="44">
        <v>2022</v>
      </c>
      <c r="I6" s="44" t="s">
        <v>415</v>
      </c>
      <c r="J6" s="95">
        <v>44470</v>
      </c>
      <c r="K6" s="95">
        <v>44651</v>
      </c>
      <c r="L6" s="96">
        <v>44581</v>
      </c>
      <c r="M6" s="46">
        <f>IF(L6=0,"",L6-K6)</f>
        <v>-70</v>
      </c>
      <c r="N6" s="46" t="s">
        <v>1</v>
      </c>
      <c r="O6" s="143"/>
    </row>
    <row r="7" spans="2:15" ht="140.25" x14ac:dyDescent="0.25">
      <c r="B7" s="82" t="s">
        <v>368</v>
      </c>
      <c r="C7" s="46" t="s">
        <v>388</v>
      </c>
      <c r="D7" s="46" t="s">
        <v>269</v>
      </c>
      <c r="E7" s="46" t="s">
        <v>266</v>
      </c>
      <c r="F7" s="46" t="s">
        <v>278</v>
      </c>
      <c r="G7" s="78" t="s">
        <v>362</v>
      </c>
      <c r="H7" s="44">
        <v>2022</v>
      </c>
      <c r="I7" s="46" t="s">
        <v>403</v>
      </c>
      <c r="J7" s="97">
        <v>44866</v>
      </c>
      <c r="K7" s="97">
        <v>44926</v>
      </c>
      <c r="L7" s="97">
        <v>44882</v>
      </c>
      <c r="M7" s="78">
        <f>IF(L7=0,"",L7-K7)</f>
        <v>-44</v>
      </c>
      <c r="N7" s="44" t="s">
        <v>1</v>
      </c>
      <c r="O7" s="86" t="s">
        <v>439</v>
      </c>
    </row>
    <row r="8" spans="2:15" ht="51" x14ac:dyDescent="0.25">
      <c r="B8" s="82" t="s">
        <v>368</v>
      </c>
      <c r="C8" s="46" t="s">
        <v>382</v>
      </c>
      <c r="D8" s="46" t="s">
        <v>268</v>
      </c>
      <c r="E8" s="46" t="s">
        <v>265</v>
      </c>
      <c r="F8" s="46" t="s">
        <v>277</v>
      </c>
      <c r="G8" s="44" t="s">
        <v>177</v>
      </c>
      <c r="H8" s="44">
        <v>2022</v>
      </c>
      <c r="I8" s="46" t="s">
        <v>270</v>
      </c>
      <c r="J8" s="95">
        <v>44562</v>
      </c>
      <c r="K8" s="95">
        <v>44926</v>
      </c>
      <c r="L8" s="97">
        <v>44926</v>
      </c>
      <c r="M8" s="78">
        <f>IF(L8=0,"",L8-K8)</f>
        <v>0</v>
      </c>
      <c r="N8" s="44" t="s">
        <v>162</v>
      </c>
      <c r="O8" s="86" t="s">
        <v>426</v>
      </c>
    </row>
    <row r="9" spans="2:15" ht="102" x14ac:dyDescent="0.25">
      <c r="B9" s="82" t="s">
        <v>368</v>
      </c>
      <c r="C9" s="46" t="s">
        <v>385</v>
      </c>
      <c r="D9" s="46" t="s">
        <v>360</v>
      </c>
      <c r="E9" s="79" t="s">
        <v>361</v>
      </c>
      <c r="F9" s="46" t="s">
        <v>264</v>
      </c>
      <c r="G9" s="78" t="s">
        <v>363</v>
      </c>
      <c r="H9" s="44">
        <v>2022</v>
      </c>
      <c r="I9" s="49" t="s">
        <v>262</v>
      </c>
      <c r="J9" s="95">
        <v>44562</v>
      </c>
      <c r="K9" s="95">
        <v>44926</v>
      </c>
      <c r="L9" s="97">
        <v>44926</v>
      </c>
      <c r="M9" s="78">
        <f>IF(L9=0,"",L9-K9)</f>
        <v>0</v>
      </c>
      <c r="N9" s="44" t="s">
        <v>162</v>
      </c>
      <c r="O9" s="86" t="s">
        <v>440</v>
      </c>
    </row>
    <row r="10" spans="2:15" ht="140.25" hidden="1" x14ac:dyDescent="0.25">
      <c r="B10" s="82" t="s">
        <v>368</v>
      </c>
      <c r="C10" s="46" t="s">
        <v>388</v>
      </c>
      <c r="D10" s="46" t="s">
        <v>269</v>
      </c>
      <c r="E10" s="46" t="s">
        <v>266</v>
      </c>
      <c r="F10" s="46" t="s">
        <v>278</v>
      </c>
      <c r="G10" s="78" t="s">
        <v>362</v>
      </c>
      <c r="H10" s="44">
        <v>2023</v>
      </c>
      <c r="I10" s="46" t="s">
        <v>403</v>
      </c>
      <c r="J10" s="97">
        <v>44562</v>
      </c>
      <c r="K10" s="97">
        <v>44926</v>
      </c>
      <c r="L10" s="97"/>
      <c r="M10" s="78" t="str">
        <f>IF(L10=0,"",L10-K10)</f>
        <v/>
      </c>
      <c r="N10" s="44" t="s">
        <v>162</v>
      </c>
      <c r="O10" s="86"/>
    </row>
    <row r="11" spans="2:15" ht="38.25" x14ac:dyDescent="0.25">
      <c r="B11" s="82" t="s">
        <v>370</v>
      </c>
      <c r="C11" s="46" t="s">
        <v>389</v>
      </c>
      <c r="D11" s="46" t="s">
        <v>285</v>
      </c>
      <c r="E11" s="46" t="s">
        <v>286</v>
      </c>
      <c r="F11" s="46" t="s">
        <v>287</v>
      </c>
      <c r="G11" s="46" t="s">
        <v>289</v>
      </c>
      <c r="H11" s="44">
        <v>2022</v>
      </c>
      <c r="I11" s="44" t="s">
        <v>288</v>
      </c>
      <c r="J11" s="130">
        <v>44562</v>
      </c>
      <c r="K11" s="130">
        <v>44926</v>
      </c>
      <c r="L11" s="96">
        <v>44902</v>
      </c>
      <c r="M11" s="46">
        <f>IF(L11=0,"",L11-K12)</f>
        <v>-24</v>
      </c>
      <c r="N11" s="44" t="s">
        <v>1</v>
      </c>
      <c r="O11" s="143" t="s">
        <v>442</v>
      </c>
    </row>
    <row r="12" spans="2:15" ht="51" x14ac:dyDescent="0.25">
      <c r="B12" s="82" t="s">
        <v>60</v>
      </c>
      <c r="C12" s="46" t="s">
        <v>392</v>
      </c>
      <c r="D12" s="46" t="s">
        <v>236</v>
      </c>
      <c r="E12" s="46" t="s">
        <v>237</v>
      </c>
      <c r="F12" s="46" t="s">
        <v>238</v>
      </c>
      <c r="G12" s="46" t="s">
        <v>59</v>
      </c>
      <c r="H12" s="44">
        <v>2022</v>
      </c>
      <c r="I12" s="98" t="s">
        <v>321</v>
      </c>
      <c r="J12" s="95">
        <v>44562</v>
      </c>
      <c r="K12" s="95">
        <v>44926</v>
      </c>
      <c r="L12" s="96">
        <v>44926</v>
      </c>
      <c r="M12" s="46">
        <f t="shared" ref="M12:M26" si="0">IF(L12=0,"",L12-K12)</f>
        <v>0</v>
      </c>
      <c r="N12" s="46" t="s">
        <v>1</v>
      </c>
      <c r="O12" s="137" t="s">
        <v>458</v>
      </c>
    </row>
    <row r="13" spans="2:15" ht="89.25" x14ac:dyDescent="0.25">
      <c r="B13" s="82" t="s">
        <v>368</v>
      </c>
      <c r="C13" s="46" t="s">
        <v>384</v>
      </c>
      <c r="D13" s="46" t="s">
        <v>259</v>
      </c>
      <c r="E13" s="46" t="s">
        <v>255</v>
      </c>
      <c r="F13" s="46" t="s">
        <v>254</v>
      </c>
      <c r="G13" s="46" t="s">
        <v>168</v>
      </c>
      <c r="H13" s="44">
        <v>2022</v>
      </c>
      <c r="I13" s="49" t="s">
        <v>257</v>
      </c>
      <c r="J13" s="95">
        <v>44562</v>
      </c>
      <c r="K13" s="95">
        <v>44926</v>
      </c>
      <c r="L13" s="96">
        <v>44926</v>
      </c>
      <c r="M13" s="46">
        <f t="shared" si="0"/>
        <v>0</v>
      </c>
      <c r="N13" s="46" t="s">
        <v>162</v>
      </c>
      <c r="O13" s="86" t="s">
        <v>441</v>
      </c>
    </row>
    <row r="14" spans="2:15" ht="63.75" x14ac:dyDescent="0.25">
      <c r="B14" s="82" t="s">
        <v>368</v>
      </c>
      <c r="C14" s="46" t="s">
        <v>377</v>
      </c>
      <c r="D14" s="46" t="s">
        <v>273</v>
      </c>
      <c r="E14" s="46" t="s">
        <v>279</v>
      </c>
      <c r="F14" s="44" t="s">
        <v>280</v>
      </c>
      <c r="G14" s="78" t="s">
        <v>281</v>
      </c>
      <c r="H14" s="44">
        <v>2022</v>
      </c>
      <c r="I14" s="44" t="s">
        <v>324</v>
      </c>
      <c r="J14" s="97">
        <v>44562</v>
      </c>
      <c r="K14" s="97">
        <v>44926</v>
      </c>
      <c r="L14" s="97">
        <v>44909</v>
      </c>
      <c r="M14" s="78">
        <f t="shared" si="0"/>
        <v>-17</v>
      </c>
      <c r="N14" s="44" t="s">
        <v>1</v>
      </c>
      <c r="O14" s="131" t="s">
        <v>460</v>
      </c>
    </row>
    <row r="15" spans="2:15" ht="63.75" x14ac:dyDescent="0.25">
      <c r="B15" s="82" t="s">
        <v>367</v>
      </c>
      <c r="C15" s="46" t="s">
        <v>58</v>
      </c>
      <c r="D15" s="44" t="s">
        <v>315</v>
      </c>
      <c r="E15" s="44" t="s">
        <v>132</v>
      </c>
      <c r="F15" s="44" t="s">
        <v>133</v>
      </c>
      <c r="G15" s="44" t="s">
        <v>67</v>
      </c>
      <c r="H15" s="44">
        <v>2022</v>
      </c>
      <c r="I15" s="44" t="s">
        <v>422</v>
      </c>
      <c r="J15" s="95">
        <v>44562</v>
      </c>
      <c r="K15" s="95">
        <v>44926</v>
      </c>
      <c r="L15" s="95"/>
      <c r="M15" s="44" t="str">
        <f t="shared" si="0"/>
        <v/>
      </c>
      <c r="N15" s="44" t="s">
        <v>162</v>
      </c>
      <c r="O15" s="86" t="s">
        <v>457</v>
      </c>
    </row>
    <row r="16" spans="2:15" ht="102" x14ac:dyDescent="0.25">
      <c r="B16" s="82" t="s">
        <v>368</v>
      </c>
      <c r="C16" s="46" t="s">
        <v>386</v>
      </c>
      <c r="D16" s="46" t="s">
        <v>274</v>
      </c>
      <c r="E16" s="44" t="s">
        <v>150</v>
      </c>
      <c r="F16" s="46" t="s">
        <v>267</v>
      </c>
      <c r="G16" s="78" t="s">
        <v>364</v>
      </c>
      <c r="H16" s="44">
        <v>2022</v>
      </c>
      <c r="I16" s="46" t="s">
        <v>351</v>
      </c>
      <c r="J16" s="97">
        <v>44562</v>
      </c>
      <c r="K16" s="97">
        <v>44926</v>
      </c>
      <c r="L16" s="97">
        <v>44827</v>
      </c>
      <c r="M16" s="78">
        <f t="shared" si="0"/>
        <v>-99</v>
      </c>
      <c r="N16" s="44" t="s">
        <v>1</v>
      </c>
      <c r="O16" s="140" t="s">
        <v>452</v>
      </c>
    </row>
    <row r="17" spans="2:15" ht="51" x14ac:dyDescent="0.25">
      <c r="B17" s="82" t="s">
        <v>367</v>
      </c>
      <c r="C17" s="46" t="s">
        <v>378</v>
      </c>
      <c r="D17" s="44" t="s">
        <v>137</v>
      </c>
      <c r="E17" s="44" t="s">
        <v>135</v>
      </c>
      <c r="F17" s="44" t="s">
        <v>136</v>
      </c>
      <c r="G17" s="44" t="s">
        <v>455</v>
      </c>
      <c r="H17" s="44">
        <v>2022</v>
      </c>
      <c r="I17" s="44" t="s">
        <v>137</v>
      </c>
      <c r="J17" s="95">
        <v>44562</v>
      </c>
      <c r="K17" s="95">
        <v>44926</v>
      </c>
      <c r="L17" s="95">
        <v>44721</v>
      </c>
      <c r="M17" s="44">
        <f t="shared" si="0"/>
        <v>-205</v>
      </c>
      <c r="N17" s="44" t="s">
        <v>1</v>
      </c>
      <c r="O17" s="86" t="s">
        <v>428</v>
      </c>
    </row>
    <row r="18" spans="2:15" ht="51" x14ac:dyDescent="0.25">
      <c r="B18" s="82" t="s">
        <v>368</v>
      </c>
      <c r="C18" s="46" t="s">
        <v>383</v>
      </c>
      <c r="D18" s="46" t="s">
        <v>276</v>
      </c>
      <c r="E18" s="46" t="s">
        <v>322</v>
      </c>
      <c r="F18" s="46" t="s">
        <v>261</v>
      </c>
      <c r="G18" s="46" t="s">
        <v>171</v>
      </c>
      <c r="H18" s="44">
        <v>2022</v>
      </c>
      <c r="I18" s="49" t="s">
        <v>431</v>
      </c>
      <c r="J18" s="95">
        <v>44562</v>
      </c>
      <c r="K18" s="95">
        <v>44926</v>
      </c>
      <c r="L18" s="126">
        <v>44926</v>
      </c>
      <c r="M18" s="81">
        <f t="shared" si="0"/>
        <v>0</v>
      </c>
      <c r="N18" s="44" t="s">
        <v>1</v>
      </c>
      <c r="O18" s="86" t="s">
        <v>443</v>
      </c>
    </row>
    <row r="19" spans="2:15" ht="51" x14ac:dyDescent="0.25">
      <c r="B19" s="82" t="s">
        <v>369</v>
      </c>
      <c r="C19" s="46" t="s">
        <v>148</v>
      </c>
      <c r="D19" s="44" t="s">
        <v>306</v>
      </c>
      <c r="E19" s="44" t="s">
        <v>307</v>
      </c>
      <c r="F19" s="44" t="s">
        <v>308</v>
      </c>
      <c r="G19" s="44" t="s">
        <v>208</v>
      </c>
      <c r="H19" s="44">
        <v>2022</v>
      </c>
      <c r="I19" s="44" t="s">
        <v>309</v>
      </c>
      <c r="J19" s="95">
        <v>44562</v>
      </c>
      <c r="K19" s="95">
        <v>44682</v>
      </c>
      <c r="L19" s="95">
        <v>44665</v>
      </c>
      <c r="M19" s="44">
        <f t="shared" si="0"/>
        <v>-17</v>
      </c>
      <c r="N19" s="46" t="s">
        <v>1</v>
      </c>
      <c r="O19" s="86" t="s">
        <v>429</v>
      </c>
    </row>
    <row r="20" spans="2:15" ht="153" x14ac:dyDescent="0.25">
      <c r="B20" s="82" t="s">
        <v>60</v>
      </c>
      <c r="C20" s="46" t="s">
        <v>381</v>
      </c>
      <c r="D20" s="46" t="s">
        <v>160</v>
      </c>
      <c r="E20" s="46" t="s">
        <v>159</v>
      </c>
      <c r="F20" s="46" t="s">
        <v>246</v>
      </c>
      <c r="G20" s="46" t="s">
        <v>161</v>
      </c>
      <c r="H20" s="44">
        <v>2022</v>
      </c>
      <c r="I20" s="49" t="s">
        <v>417</v>
      </c>
      <c r="J20" s="95">
        <v>44562</v>
      </c>
      <c r="K20" s="95">
        <v>44926</v>
      </c>
      <c r="L20" s="46"/>
      <c r="M20" s="46" t="str">
        <f t="shared" si="0"/>
        <v/>
      </c>
      <c r="N20" s="46" t="s">
        <v>162</v>
      </c>
      <c r="O20" s="86" t="s">
        <v>444</v>
      </c>
    </row>
    <row r="21" spans="2:15" ht="51" x14ac:dyDescent="0.25">
      <c r="B21" s="82" t="s">
        <v>367</v>
      </c>
      <c r="C21" s="46" t="s">
        <v>372</v>
      </c>
      <c r="D21" s="44" t="s">
        <v>140</v>
      </c>
      <c r="E21" s="44" t="s">
        <v>248</v>
      </c>
      <c r="F21" s="44" t="s">
        <v>139</v>
      </c>
      <c r="G21" s="44" t="s">
        <v>141</v>
      </c>
      <c r="H21" s="44">
        <v>2022</v>
      </c>
      <c r="I21" s="44" t="s">
        <v>332</v>
      </c>
      <c r="J21" s="95">
        <v>44593</v>
      </c>
      <c r="K21" s="95">
        <v>44742</v>
      </c>
      <c r="L21" s="44"/>
      <c r="M21" s="44" t="str">
        <f t="shared" si="0"/>
        <v/>
      </c>
      <c r="N21" s="44" t="s">
        <v>5</v>
      </c>
      <c r="O21" s="86" t="s">
        <v>435</v>
      </c>
    </row>
    <row r="22" spans="2:15" ht="63.75" x14ac:dyDescent="0.25">
      <c r="B22" s="82" t="s">
        <v>367</v>
      </c>
      <c r="C22" s="46" t="s">
        <v>373</v>
      </c>
      <c r="D22" s="44" t="s">
        <v>317</v>
      </c>
      <c r="E22" s="44" t="s">
        <v>142</v>
      </c>
      <c r="F22" s="44" t="s">
        <v>143</v>
      </c>
      <c r="G22" s="44" t="s">
        <v>144</v>
      </c>
      <c r="H22" s="44">
        <v>2022</v>
      </c>
      <c r="I22" s="44" t="s">
        <v>249</v>
      </c>
      <c r="J22" s="95">
        <v>44593</v>
      </c>
      <c r="K22" s="95">
        <v>44926</v>
      </c>
      <c r="L22" s="95">
        <v>44804</v>
      </c>
      <c r="M22" s="44">
        <f t="shared" si="0"/>
        <v>-122</v>
      </c>
      <c r="N22" s="44" t="s">
        <v>1</v>
      </c>
      <c r="O22" s="86" t="s">
        <v>456</v>
      </c>
    </row>
    <row r="23" spans="2:15" ht="127.5" x14ac:dyDescent="0.25">
      <c r="B23" s="82" t="s">
        <v>367</v>
      </c>
      <c r="C23" s="46" t="s">
        <v>374</v>
      </c>
      <c r="D23" s="44" t="s">
        <v>147</v>
      </c>
      <c r="E23" s="44" t="s">
        <v>145</v>
      </c>
      <c r="F23" s="44" t="s">
        <v>146</v>
      </c>
      <c r="G23" s="46" t="s">
        <v>148</v>
      </c>
      <c r="H23" s="44">
        <v>2022</v>
      </c>
      <c r="I23" s="44" t="s">
        <v>252</v>
      </c>
      <c r="J23" s="95">
        <v>44621</v>
      </c>
      <c r="K23" s="95">
        <v>44926</v>
      </c>
      <c r="L23" s="95">
        <v>44835</v>
      </c>
      <c r="M23" s="44">
        <f t="shared" si="0"/>
        <v>-91</v>
      </c>
      <c r="N23" s="44" t="s">
        <v>1</v>
      </c>
      <c r="O23" s="86" t="s">
        <v>436</v>
      </c>
    </row>
    <row r="24" spans="2:15" ht="63.75" x14ac:dyDescent="0.25">
      <c r="B24" s="82" t="s">
        <v>367</v>
      </c>
      <c r="C24" s="46" t="s">
        <v>377</v>
      </c>
      <c r="D24" s="44" t="s">
        <v>319</v>
      </c>
      <c r="E24" s="44" t="s">
        <v>150</v>
      </c>
      <c r="F24" s="44" t="s">
        <v>318</v>
      </c>
      <c r="G24" s="44" t="s">
        <v>151</v>
      </c>
      <c r="H24" s="44">
        <v>2022</v>
      </c>
      <c r="I24" s="44" t="s">
        <v>324</v>
      </c>
      <c r="J24" s="95">
        <v>44621</v>
      </c>
      <c r="K24" s="95">
        <v>44926</v>
      </c>
      <c r="L24" s="95">
        <v>44908</v>
      </c>
      <c r="M24" s="44">
        <f t="shared" si="0"/>
        <v>-18</v>
      </c>
      <c r="N24" s="44" t="s">
        <v>1</v>
      </c>
      <c r="O24" s="131" t="s">
        <v>461</v>
      </c>
    </row>
    <row r="25" spans="2:15" ht="63.75" x14ac:dyDescent="0.25">
      <c r="B25" s="82" t="s">
        <v>367</v>
      </c>
      <c r="C25" s="46" t="s">
        <v>376</v>
      </c>
      <c r="D25" s="44" t="s">
        <v>220</v>
      </c>
      <c r="E25" s="44" t="s">
        <v>150</v>
      </c>
      <c r="F25" s="44" t="s">
        <v>153</v>
      </c>
      <c r="G25" s="44" t="s">
        <v>151</v>
      </c>
      <c r="H25" s="44">
        <v>2022</v>
      </c>
      <c r="I25" s="44" t="s">
        <v>328</v>
      </c>
      <c r="J25" s="95">
        <v>44621</v>
      </c>
      <c r="K25" s="95">
        <v>44926</v>
      </c>
      <c r="L25" s="95">
        <v>44888</v>
      </c>
      <c r="M25" s="44">
        <f t="shared" si="0"/>
        <v>-38</v>
      </c>
      <c r="N25" s="44" t="s">
        <v>1</v>
      </c>
      <c r="O25" s="86" t="s">
        <v>462</v>
      </c>
    </row>
    <row r="26" spans="2:15" ht="178.5" x14ac:dyDescent="0.25">
      <c r="B26" s="82" t="s">
        <v>60</v>
      </c>
      <c r="C26" s="46" t="s">
        <v>392</v>
      </c>
      <c r="D26" s="46" t="s">
        <v>235</v>
      </c>
      <c r="E26" s="46" t="s">
        <v>228</v>
      </c>
      <c r="F26" s="46" t="s">
        <v>226</v>
      </c>
      <c r="G26" s="46" t="s">
        <v>227</v>
      </c>
      <c r="H26" s="44">
        <v>2022</v>
      </c>
      <c r="I26" s="49" t="s">
        <v>416</v>
      </c>
      <c r="J26" s="95">
        <v>44652</v>
      </c>
      <c r="K26" s="95">
        <v>44926</v>
      </c>
      <c r="L26" s="96">
        <v>44926</v>
      </c>
      <c r="M26" s="46">
        <f t="shared" si="0"/>
        <v>0</v>
      </c>
      <c r="N26" s="46" t="s">
        <v>162</v>
      </c>
      <c r="O26" s="86" t="s">
        <v>459</v>
      </c>
    </row>
    <row r="27" spans="2:15" ht="89.25" x14ac:dyDescent="0.25">
      <c r="B27" s="82" t="s">
        <v>367</v>
      </c>
      <c r="C27" s="46" t="s">
        <v>379</v>
      </c>
      <c r="D27" s="44" t="s">
        <v>316</v>
      </c>
      <c r="E27" s="44" t="s">
        <v>129</v>
      </c>
      <c r="F27" s="44" t="s">
        <v>130</v>
      </c>
      <c r="G27" s="44" t="s">
        <v>454</v>
      </c>
      <c r="H27" s="44">
        <v>2022</v>
      </c>
      <c r="I27" s="44"/>
      <c r="J27" s="95">
        <v>44682</v>
      </c>
      <c r="K27" s="95">
        <v>44926</v>
      </c>
      <c r="L27" s="44"/>
      <c r="M27" s="44"/>
      <c r="N27" s="44" t="s">
        <v>5</v>
      </c>
      <c r="O27" s="86" t="s">
        <v>445</v>
      </c>
    </row>
    <row r="28" spans="2:15" ht="63.75" x14ac:dyDescent="0.25">
      <c r="B28" s="82" t="s">
        <v>367</v>
      </c>
      <c r="C28" s="46" t="s">
        <v>375</v>
      </c>
      <c r="D28" s="44" t="s">
        <v>314</v>
      </c>
      <c r="E28" s="44" t="s">
        <v>126</v>
      </c>
      <c r="F28" s="44" t="s">
        <v>247</v>
      </c>
      <c r="G28" s="44" t="s">
        <v>127</v>
      </c>
      <c r="H28" s="44">
        <v>2022</v>
      </c>
      <c r="I28" s="44" t="s">
        <v>405</v>
      </c>
      <c r="J28" s="95">
        <v>44682</v>
      </c>
      <c r="K28" s="95">
        <v>44926</v>
      </c>
      <c r="L28" s="95">
        <v>44831</v>
      </c>
      <c r="M28" s="44">
        <f t="shared" ref="M28:M39" si="1">IF(L28=0,"",L28-K28)</f>
        <v>-95</v>
      </c>
      <c r="N28" s="44" t="s">
        <v>1</v>
      </c>
      <c r="O28" s="86" t="s">
        <v>437</v>
      </c>
    </row>
    <row r="29" spans="2:15" ht="38.25" x14ac:dyDescent="0.25">
      <c r="B29" s="82" t="s">
        <v>370</v>
      </c>
      <c r="C29" s="46" t="s">
        <v>389</v>
      </c>
      <c r="D29" s="96" t="s">
        <v>293</v>
      </c>
      <c r="E29" s="96" t="s">
        <v>103</v>
      </c>
      <c r="F29" s="46" t="s">
        <v>182</v>
      </c>
      <c r="G29" s="46" t="s">
        <v>289</v>
      </c>
      <c r="H29" s="44">
        <v>2022</v>
      </c>
      <c r="I29" s="44" t="s">
        <v>292</v>
      </c>
      <c r="J29" s="95">
        <v>44682</v>
      </c>
      <c r="K29" s="95">
        <v>44926</v>
      </c>
      <c r="L29" s="96">
        <v>44741</v>
      </c>
      <c r="M29" s="46">
        <f t="shared" si="1"/>
        <v>-185</v>
      </c>
      <c r="N29" s="44" t="s">
        <v>1</v>
      </c>
      <c r="O29" s="86" t="s">
        <v>430</v>
      </c>
    </row>
    <row r="30" spans="2:15" ht="51" x14ac:dyDescent="0.25">
      <c r="B30" s="82" t="s">
        <v>369</v>
      </c>
      <c r="C30" s="46" t="s">
        <v>148</v>
      </c>
      <c r="D30" s="44" t="s">
        <v>212</v>
      </c>
      <c r="E30" s="44" t="s">
        <v>213</v>
      </c>
      <c r="F30" s="44" t="s">
        <v>214</v>
      </c>
      <c r="G30" s="44" t="s">
        <v>190</v>
      </c>
      <c r="H30" s="44">
        <v>2022</v>
      </c>
      <c r="I30" s="44" t="s">
        <v>339</v>
      </c>
      <c r="J30" s="95">
        <v>44682</v>
      </c>
      <c r="K30" s="95">
        <v>44926</v>
      </c>
      <c r="L30" s="95">
        <v>44713</v>
      </c>
      <c r="M30" s="44">
        <f t="shared" si="1"/>
        <v>-213</v>
      </c>
      <c r="N30" s="46" t="s">
        <v>1</v>
      </c>
      <c r="O30" s="86" t="s">
        <v>438</v>
      </c>
    </row>
    <row r="31" spans="2:15" ht="76.5" x14ac:dyDescent="0.25">
      <c r="B31" s="82" t="s">
        <v>369</v>
      </c>
      <c r="C31" s="46" t="s">
        <v>148</v>
      </c>
      <c r="D31" s="44" t="s">
        <v>188</v>
      </c>
      <c r="E31" s="44" t="s">
        <v>189</v>
      </c>
      <c r="F31" s="44" t="s">
        <v>191</v>
      </c>
      <c r="G31" s="44" t="s">
        <v>190</v>
      </c>
      <c r="H31" s="44">
        <v>2022</v>
      </c>
      <c r="I31" s="44" t="s">
        <v>336</v>
      </c>
      <c r="J31" s="95">
        <v>44682</v>
      </c>
      <c r="K31" s="95">
        <v>44926</v>
      </c>
      <c r="L31" s="44"/>
      <c r="M31" s="44" t="str">
        <f t="shared" si="1"/>
        <v/>
      </c>
      <c r="N31" s="46" t="s">
        <v>162</v>
      </c>
      <c r="O31" s="86" t="s">
        <v>446</v>
      </c>
    </row>
    <row r="32" spans="2:15" ht="153.75" customHeight="1" x14ac:dyDescent="0.25">
      <c r="B32" s="82" t="s">
        <v>369</v>
      </c>
      <c r="C32" s="46" t="s">
        <v>148</v>
      </c>
      <c r="D32" s="44" t="s">
        <v>192</v>
      </c>
      <c r="E32" s="44" t="s">
        <v>193</v>
      </c>
      <c r="F32" s="44" t="s">
        <v>195</v>
      </c>
      <c r="G32" s="44" t="s">
        <v>194</v>
      </c>
      <c r="H32" s="44">
        <v>2022</v>
      </c>
      <c r="I32" s="44" t="s">
        <v>337</v>
      </c>
      <c r="J32" s="95">
        <v>44682</v>
      </c>
      <c r="K32" s="95">
        <v>44926</v>
      </c>
      <c r="L32" s="44"/>
      <c r="M32" s="44" t="str">
        <f t="shared" si="1"/>
        <v/>
      </c>
      <c r="N32" s="46" t="s">
        <v>162</v>
      </c>
      <c r="O32" s="86" t="s">
        <v>453</v>
      </c>
    </row>
    <row r="33" spans="2:15" ht="76.5" x14ac:dyDescent="0.25">
      <c r="B33" s="82" t="s">
        <v>369</v>
      </c>
      <c r="C33" s="46" t="s">
        <v>148</v>
      </c>
      <c r="D33" s="44" t="s">
        <v>184</v>
      </c>
      <c r="E33" s="44" t="s">
        <v>185</v>
      </c>
      <c r="F33" s="44" t="s">
        <v>187</v>
      </c>
      <c r="G33" s="44" t="s">
        <v>186</v>
      </c>
      <c r="H33" s="44">
        <v>2022</v>
      </c>
      <c r="I33" s="44" t="s">
        <v>296</v>
      </c>
      <c r="J33" s="95">
        <v>44682</v>
      </c>
      <c r="K33" s="95">
        <v>44926</v>
      </c>
      <c r="L33" s="95">
        <v>44840</v>
      </c>
      <c r="M33" s="44">
        <f t="shared" si="1"/>
        <v>-86</v>
      </c>
      <c r="N33" s="46" t="s">
        <v>1</v>
      </c>
      <c r="O33" s="86" t="s">
        <v>427</v>
      </c>
    </row>
    <row r="34" spans="2:15" ht="165" customHeight="1" x14ac:dyDescent="0.25">
      <c r="B34" s="82" t="s">
        <v>60</v>
      </c>
      <c r="C34" s="46" t="s">
        <v>380</v>
      </c>
      <c r="D34" s="46" t="s">
        <v>400</v>
      </c>
      <c r="E34" s="46" t="s">
        <v>221</v>
      </c>
      <c r="F34" s="46" t="s">
        <v>225</v>
      </c>
      <c r="G34" s="46" t="s">
        <v>165</v>
      </c>
      <c r="H34" s="44">
        <v>2022</v>
      </c>
      <c r="I34" s="46" t="s">
        <v>355</v>
      </c>
      <c r="J34" s="95">
        <v>44682</v>
      </c>
      <c r="K34" s="95">
        <v>44926</v>
      </c>
      <c r="L34" s="96">
        <v>44904</v>
      </c>
      <c r="M34" s="46">
        <f t="shared" si="1"/>
        <v>-22</v>
      </c>
      <c r="N34" s="46" t="s">
        <v>1</v>
      </c>
      <c r="O34" s="137" t="s">
        <v>447</v>
      </c>
    </row>
    <row r="35" spans="2:15" ht="63.75" x14ac:dyDescent="0.25">
      <c r="B35" s="82" t="s">
        <v>370</v>
      </c>
      <c r="C35" s="46" t="s">
        <v>389</v>
      </c>
      <c r="D35" s="46" t="s">
        <v>284</v>
      </c>
      <c r="E35" s="46" t="s">
        <v>283</v>
      </c>
      <c r="F35" s="46" t="s">
        <v>282</v>
      </c>
      <c r="G35" s="46" t="s">
        <v>289</v>
      </c>
      <c r="H35" s="44">
        <v>2022</v>
      </c>
      <c r="I35" s="44" t="s">
        <v>406</v>
      </c>
      <c r="J35" s="96">
        <v>44713</v>
      </c>
      <c r="K35" s="96">
        <v>44926</v>
      </c>
      <c r="L35" s="46"/>
      <c r="M35" s="46" t="str">
        <f t="shared" si="1"/>
        <v/>
      </c>
      <c r="N35" s="46" t="s">
        <v>9</v>
      </c>
      <c r="O35" s="86" t="s">
        <v>434</v>
      </c>
    </row>
    <row r="36" spans="2:15" ht="51" x14ac:dyDescent="0.25">
      <c r="B36" s="82" t="s">
        <v>369</v>
      </c>
      <c r="C36" s="46" t="s">
        <v>148</v>
      </c>
      <c r="D36" s="44" t="s">
        <v>196</v>
      </c>
      <c r="E36" s="44" t="s">
        <v>197</v>
      </c>
      <c r="F36" s="44" t="s">
        <v>199</v>
      </c>
      <c r="G36" s="44" t="s">
        <v>198</v>
      </c>
      <c r="H36" s="44">
        <v>2022</v>
      </c>
      <c r="I36" s="44" t="s">
        <v>301</v>
      </c>
      <c r="J36" s="95">
        <v>44713</v>
      </c>
      <c r="K36" s="95">
        <v>44926</v>
      </c>
      <c r="L36" s="44"/>
      <c r="M36" s="44" t="str">
        <f t="shared" si="1"/>
        <v/>
      </c>
      <c r="N36" s="46" t="s">
        <v>1</v>
      </c>
      <c r="O36" s="140" t="s">
        <v>448</v>
      </c>
    </row>
    <row r="37" spans="2:15" ht="102" x14ac:dyDescent="0.25">
      <c r="B37" s="82" t="s">
        <v>60</v>
      </c>
      <c r="C37" s="46" t="s">
        <v>380</v>
      </c>
      <c r="D37" s="46" t="s">
        <v>223</v>
      </c>
      <c r="E37" s="46" t="s">
        <v>166</v>
      </c>
      <c r="F37" s="46" t="s">
        <v>224</v>
      </c>
      <c r="G37" s="46" t="s">
        <v>167</v>
      </c>
      <c r="H37" s="44">
        <v>2022</v>
      </c>
      <c r="I37" s="44" t="s">
        <v>324</v>
      </c>
      <c r="J37" s="96">
        <v>44713</v>
      </c>
      <c r="K37" s="96">
        <v>44926</v>
      </c>
      <c r="L37" s="96">
        <v>44909</v>
      </c>
      <c r="M37" s="46">
        <f t="shared" si="1"/>
        <v>-17</v>
      </c>
      <c r="N37" s="44" t="s">
        <v>1</v>
      </c>
      <c r="O37" s="86" t="s">
        <v>463</v>
      </c>
    </row>
    <row r="38" spans="2:15" ht="76.5" x14ac:dyDescent="0.25">
      <c r="B38" s="82" t="s">
        <v>369</v>
      </c>
      <c r="C38" s="46" t="s">
        <v>148</v>
      </c>
      <c r="D38" s="44" t="s">
        <v>200</v>
      </c>
      <c r="E38" s="44" t="s">
        <v>201</v>
      </c>
      <c r="F38" s="44" t="s">
        <v>203</v>
      </c>
      <c r="G38" s="44" t="s">
        <v>202</v>
      </c>
      <c r="H38" s="44">
        <v>2022</v>
      </c>
      <c r="I38" s="44" t="s">
        <v>305</v>
      </c>
      <c r="J38" s="95">
        <v>44713</v>
      </c>
      <c r="K38" s="95">
        <v>44926</v>
      </c>
      <c r="L38" s="44"/>
      <c r="M38" s="44" t="str">
        <f>IF(L38=0,"",L38-K38)</f>
        <v/>
      </c>
      <c r="N38" s="44" t="s">
        <v>5</v>
      </c>
      <c r="O38" s="86" t="s">
        <v>449</v>
      </c>
    </row>
    <row r="39" spans="2:15" ht="51" x14ac:dyDescent="0.25">
      <c r="B39" s="82" t="s">
        <v>369</v>
      </c>
      <c r="C39" s="46" t="s">
        <v>148</v>
      </c>
      <c r="D39" s="44" t="s">
        <v>209</v>
      </c>
      <c r="E39" s="44" t="s">
        <v>338</v>
      </c>
      <c r="F39" s="44" t="s">
        <v>211</v>
      </c>
      <c r="G39" s="44" t="s">
        <v>210</v>
      </c>
      <c r="H39" s="44">
        <v>2022</v>
      </c>
      <c r="I39" s="44" t="s">
        <v>423</v>
      </c>
      <c r="J39" s="95">
        <v>44743</v>
      </c>
      <c r="K39" s="95">
        <v>44926</v>
      </c>
      <c r="L39" s="95">
        <v>44840</v>
      </c>
      <c r="M39" s="44">
        <f t="shared" si="1"/>
        <v>-86</v>
      </c>
      <c r="N39" s="46" t="s">
        <v>1</v>
      </c>
      <c r="O39" s="86" t="s">
        <v>450</v>
      </c>
    </row>
    <row r="40" spans="2:15" ht="51" hidden="1" x14ac:dyDescent="0.25">
      <c r="B40" s="127"/>
      <c r="C40" s="46" t="s">
        <v>148</v>
      </c>
      <c r="D40" s="44" t="s">
        <v>209</v>
      </c>
      <c r="E40" s="44" t="s">
        <v>338</v>
      </c>
      <c r="F40" s="44" t="s">
        <v>211</v>
      </c>
      <c r="G40" s="44" t="s">
        <v>210</v>
      </c>
      <c r="H40" s="44">
        <v>2023</v>
      </c>
      <c r="I40" s="44" t="s">
        <v>424</v>
      </c>
      <c r="J40" s="130">
        <v>44774</v>
      </c>
      <c r="K40" s="130">
        <v>44926</v>
      </c>
      <c r="L40" s="95"/>
      <c r="M40" s="44" t="str">
        <f>IF(L40=0,"",L40-K41)</f>
        <v/>
      </c>
      <c r="N40" s="46" t="s">
        <v>291</v>
      </c>
      <c r="O40" s="86"/>
    </row>
    <row r="41" spans="2:15" ht="63.75" hidden="1" x14ac:dyDescent="0.25">
      <c r="B41" s="82" t="s">
        <v>60</v>
      </c>
      <c r="C41" s="46" t="s">
        <v>57</v>
      </c>
      <c r="D41" s="46" t="s">
        <v>222</v>
      </c>
      <c r="E41" s="46" t="s">
        <v>239</v>
      </c>
      <c r="F41" s="46" t="s">
        <v>240</v>
      </c>
      <c r="G41" s="46" t="s">
        <v>157</v>
      </c>
      <c r="H41" s="44">
        <v>2023</v>
      </c>
      <c r="I41" s="44" t="s">
        <v>415</v>
      </c>
      <c r="J41" s="95">
        <v>44835</v>
      </c>
      <c r="K41" s="95">
        <v>45016</v>
      </c>
      <c r="L41" s="46"/>
      <c r="M41" s="46" t="str">
        <f t="shared" ref="M41:M46" si="2">IF(L41=0,"",L41-K41)</f>
        <v/>
      </c>
      <c r="N41" s="46" t="s">
        <v>162</v>
      </c>
      <c r="O41" s="87" t="s">
        <v>425</v>
      </c>
    </row>
    <row r="42" spans="2:15" ht="51" hidden="1" x14ac:dyDescent="0.25">
      <c r="B42" s="82" t="s">
        <v>368</v>
      </c>
      <c r="C42" s="46" t="s">
        <v>382</v>
      </c>
      <c r="D42" s="46" t="s">
        <v>268</v>
      </c>
      <c r="E42" s="46" t="s">
        <v>265</v>
      </c>
      <c r="F42" s="46" t="s">
        <v>277</v>
      </c>
      <c r="G42" s="44" t="s">
        <v>177</v>
      </c>
      <c r="H42" s="44">
        <v>2023</v>
      </c>
      <c r="I42" s="46" t="s">
        <v>270</v>
      </c>
      <c r="J42" s="95">
        <v>44927</v>
      </c>
      <c r="K42" s="95">
        <v>45291</v>
      </c>
      <c r="L42" s="96">
        <v>45291</v>
      </c>
      <c r="M42" s="78">
        <f t="shared" si="2"/>
        <v>0</v>
      </c>
      <c r="N42" s="46" t="s">
        <v>291</v>
      </c>
      <c r="O42" s="86"/>
    </row>
    <row r="43" spans="2:15" ht="102" hidden="1" x14ac:dyDescent="0.25">
      <c r="B43" s="82" t="s">
        <v>368</v>
      </c>
      <c r="C43" s="46" t="s">
        <v>385</v>
      </c>
      <c r="D43" s="46" t="s">
        <v>360</v>
      </c>
      <c r="E43" s="79" t="s">
        <v>361</v>
      </c>
      <c r="F43" s="46" t="s">
        <v>264</v>
      </c>
      <c r="G43" s="78" t="s">
        <v>363</v>
      </c>
      <c r="H43" s="44">
        <v>2023</v>
      </c>
      <c r="I43" s="49" t="s">
        <v>262</v>
      </c>
      <c r="J43" s="95">
        <v>44927</v>
      </c>
      <c r="K43" s="95">
        <v>45291</v>
      </c>
      <c r="L43" s="96">
        <v>45291</v>
      </c>
      <c r="M43" s="78">
        <f t="shared" si="2"/>
        <v>0</v>
      </c>
      <c r="N43" s="46" t="s">
        <v>291</v>
      </c>
      <c r="O43" s="86"/>
    </row>
    <row r="44" spans="2:15" ht="63.75" hidden="1" x14ac:dyDescent="0.25">
      <c r="B44" s="82" t="s">
        <v>367</v>
      </c>
      <c r="C44" s="46" t="s">
        <v>374</v>
      </c>
      <c r="D44" s="44" t="s">
        <v>147</v>
      </c>
      <c r="E44" s="44" t="s">
        <v>145</v>
      </c>
      <c r="F44" s="44" t="s">
        <v>146</v>
      </c>
      <c r="G44" s="46" t="s">
        <v>148</v>
      </c>
      <c r="H44" s="44">
        <v>2023</v>
      </c>
      <c r="I44" s="44" t="s">
        <v>323</v>
      </c>
      <c r="J44" s="95">
        <v>44927</v>
      </c>
      <c r="K44" s="95">
        <v>45291</v>
      </c>
      <c r="L44" s="44"/>
      <c r="M44" s="44" t="str">
        <f t="shared" si="2"/>
        <v/>
      </c>
      <c r="N44" s="44" t="s">
        <v>291</v>
      </c>
      <c r="O44" s="86"/>
    </row>
    <row r="45" spans="2:15" ht="51" hidden="1" x14ac:dyDescent="0.25">
      <c r="B45" s="82" t="s">
        <v>367</v>
      </c>
      <c r="C45" s="46" t="s">
        <v>379</v>
      </c>
      <c r="D45" s="44" t="s">
        <v>316</v>
      </c>
      <c r="E45" s="44" t="s">
        <v>129</v>
      </c>
      <c r="F45" s="44" t="s">
        <v>130</v>
      </c>
      <c r="G45" s="44" t="s">
        <v>131</v>
      </c>
      <c r="H45" s="44">
        <v>2023</v>
      </c>
      <c r="I45" s="44"/>
      <c r="J45" s="95">
        <v>44927</v>
      </c>
      <c r="K45" s="95">
        <v>45291</v>
      </c>
      <c r="L45" s="44"/>
      <c r="M45" s="44" t="str">
        <f t="shared" si="2"/>
        <v/>
      </c>
      <c r="N45" s="44" t="s">
        <v>291</v>
      </c>
      <c r="O45" s="86"/>
    </row>
    <row r="46" spans="2:15" ht="63.75" hidden="1" x14ac:dyDescent="0.25">
      <c r="B46" s="82" t="s">
        <v>367</v>
      </c>
      <c r="C46" s="46" t="s">
        <v>375</v>
      </c>
      <c r="D46" s="44" t="s">
        <v>314</v>
      </c>
      <c r="E46" s="44" t="s">
        <v>126</v>
      </c>
      <c r="F46" s="44" t="s">
        <v>247</v>
      </c>
      <c r="G46" s="44" t="s">
        <v>127</v>
      </c>
      <c r="H46" s="44">
        <v>2023</v>
      </c>
      <c r="I46" s="44" t="s">
        <v>320</v>
      </c>
      <c r="J46" s="95">
        <v>44927</v>
      </c>
      <c r="K46" s="95">
        <v>45291</v>
      </c>
      <c r="L46" s="44"/>
      <c r="M46" s="44" t="str">
        <f t="shared" si="2"/>
        <v/>
      </c>
      <c r="N46" s="44" t="s">
        <v>291</v>
      </c>
      <c r="O46" s="86"/>
    </row>
    <row r="47" spans="2:15" ht="38.25" hidden="1" x14ac:dyDescent="0.25">
      <c r="B47" s="82" t="s">
        <v>370</v>
      </c>
      <c r="C47" s="46" t="s">
        <v>389</v>
      </c>
      <c r="D47" s="46" t="s">
        <v>285</v>
      </c>
      <c r="E47" s="46" t="s">
        <v>286</v>
      </c>
      <c r="F47" s="46" t="s">
        <v>287</v>
      </c>
      <c r="G47" s="46" t="s">
        <v>289</v>
      </c>
      <c r="H47" s="44">
        <v>2023</v>
      </c>
      <c r="I47" s="44" t="s">
        <v>288</v>
      </c>
      <c r="J47" s="130">
        <v>44927</v>
      </c>
      <c r="K47" s="130">
        <v>45291</v>
      </c>
      <c r="L47" s="46"/>
      <c r="M47" s="46" t="str">
        <f>IF(L47=0,"",L47-K48)</f>
        <v/>
      </c>
      <c r="N47" s="44" t="s">
        <v>291</v>
      </c>
      <c r="O47" s="86"/>
    </row>
    <row r="48" spans="2:15" ht="25.5" hidden="1" x14ac:dyDescent="0.25">
      <c r="B48" s="82" t="s">
        <v>370</v>
      </c>
      <c r="C48" s="46" t="s">
        <v>389</v>
      </c>
      <c r="D48" s="96" t="s">
        <v>293</v>
      </c>
      <c r="E48" s="96" t="s">
        <v>103</v>
      </c>
      <c r="F48" s="46" t="s">
        <v>182</v>
      </c>
      <c r="G48" s="46" t="s">
        <v>289</v>
      </c>
      <c r="H48" s="44">
        <v>2023</v>
      </c>
      <c r="I48" s="44" t="s">
        <v>292</v>
      </c>
      <c r="J48" s="95">
        <v>44927</v>
      </c>
      <c r="K48" s="95">
        <v>45291</v>
      </c>
      <c r="L48" s="46"/>
      <c r="M48" s="46" t="str">
        <f t="shared" ref="M48:M71" si="3">IF(L48=0,"",L48-K48)</f>
        <v/>
      </c>
      <c r="N48" s="44" t="s">
        <v>291</v>
      </c>
      <c r="O48" s="86"/>
    </row>
    <row r="49" spans="2:15" ht="38.25" hidden="1" x14ac:dyDescent="0.25">
      <c r="B49" s="82" t="s">
        <v>60</v>
      </c>
      <c r="C49" s="46" t="s">
        <v>392</v>
      </c>
      <c r="D49" s="46" t="s">
        <v>236</v>
      </c>
      <c r="E49" s="46" t="s">
        <v>237</v>
      </c>
      <c r="F49" s="46" t="s">
        <v>238</v>
      </c>
      <c r="G49" s="46" t="s">
        <v>59</v>
      </c>
      <c r="H49" s="44">
        <v>2023</v>
      </c>
      <c r="I49" s="98" t="s">
        <v>321</v>
      </c>
      <c r="J49" s="95">
        <v>44927</v>
      </c>
      <c r="K49" s="95">
        <v>45291</v>
      </c>
      <c r="L49" s="46"/>
      <c r="M49" s="46" t="str">
        <f t="shared" si="3"/>
        <v/>
      </c>
      <c r="N49" s="46" t="s">
        <v>291</v>
      </c>
      <c r="O49" s="87"/>
    </row>
    <row r="50" spans="2:15" ht="102" hidden="1" x14ac:dyDescent="0.25">
      <c r="B50" s="82" t="s">
        <v>60</v>
      </c>
      <c r="C50" s="46" t="s">
        <v>392</v>
      </c>
      <c r="D50" s="46" t="s">
        <v>235</v>
      </c>
      <c r="E50" s="46" t="s">
        <v>228</v>
      </c>
      <c r="F50" s="46" t="s">
        <v>226</v>
      </c>
      <c r="G50" s="46" t="s">
        <v>227</v>
      </c>
      <c r="H50" s="44">
        <v>2023</v>
      </c>
      <c r="I50" s="49" t="s">
        <v>234</v>
      </c>
      <c r="J50" s="95">
        <v>44927</v>
      </c>
      <c r="K50" s="95">
        <v>45291</v>
      </c>
      <c r="L50" s="46"/>
      <c r="M50" s="46" t="str">
        <f t="shared" si="3"/>
        <v/>
      </c>
      <c r="N50" s="46" t="s">
        <v>291</v>
      </c>
      <c r="O50" s="87"/>
    </row>
    <row r="51" spans="2:15" ht="51" hidden="1" x14ac:dyDescent="0.25">
      <c r="B51" s="82" t="s">
        <v>369</v>
      </c>
      <c r="C51" s="46" t="s">
        <v>148</v>
      </c>
      <c r="D51" s="44" t="s">
        <v>212</v>
      </c>
      <c r="E51" s="44" t="s">
        <v>213</v>
      </c>
      <c r="F51" s="44" t="s">
        <v>214</v>
      </c>
      <c r="G51" s="44" t="s">
        <v>190</v>
      </c>
      <c r="H51" s="44">
        <v>2023</v>
      </c>
      <c r="I51" s="44" t="s">
        <v>341</v>
      </c>
      <c r="J51" s="95">
        <v>44927</v>
      </c>
      <c r="K51" s="95">
        <v>45291</v>
      </c>
      <c r="L51" s="44"/>
      <c r="M51" s="44" t="str">
        <f t="shared" si="3"/>
        <v/>
      </c>
      <c r="N51" s="46" t="s">
        <v>291</v>
      </c>
      <c r="O51" s="86"/>
    </row>
    <row r="52" spans="2:15" ht="76.5" hidden="1" x14ac:dyDescent="0.25">
      <c r="B52" s="82" t="s">
        <v>369</v>
      </c>
      <c r="C52" s="46" t="s">
        <v>148</v>
      </c>
      <c r="D52" s="44" t="s">
        <v>188</v>
      </c>
      <c r="E52" s="44" t="s">
        <v>189</v>
      </c>
      <c r="F52" s="44" t="s">
        <v>191</v>
      </c>
      <c r="G52" s="44" t="s">
        <v>190</v>
      </c>
      <c r="H52" s="44">
        <v>2023</v>
      </c>
      <c r="I52" s="44" t="s">
        <v>343</v>
      </c>
      <c r="J52" s="95">
        <v>44927</v>
      </c>
      <c r="K52" s="95">
        <v>45291</v>
      </c>
      <c r="L52" s="44"/>
      <c r="M52" s="44" t="str">
        <f t="shared" si="3"/>
        <v/>
      </c>
      <c r="N52" s="46" t="s">
        <v>291</v>
      </c>
      <c r="O52" s="86"/>
    </row>
    <row r="53" spans="2:15" ht="89.25" hidden="1" x14ac:dyDescent="0.25">
      <c r="B53" s="82" t="s">
        <v>369</v>
      </c>
      <c r="C53" s="46" t="s">
        <v>148</v>
      </c>
      <c r="D53" s="44" t="s">
        <v>192</v>
      </c>
      <c r="E53" s="44" t="s">
        <v>193</v>
      </c>
      <c r="F53" s="44" t="s">
        <v>195</v>
      </c>
      <c r="G53" s="44" t="s">
        <v>194</v>
      </c>
      <c r="H53" s="44">
        <v>2023</v>
      </c>
      <c r="I53" s="44" t="s">
        <v>304</v>
      </c>
      <c r="J53" s="95">
        <v>44927</v>
      </c>
      <c r="K53" s="95">
        <v>45291</v>
      </c>
      <c r="L53" s="44"/>
      <c r="M53" s="44" t="str">
        <f t="shared" si="3"/>
        <v/>
      </c>
      <c r="N53" s="46" t="s">
        <v>291</v>
      </c>
      <c r="O53" s="86"/>
    </row>
    <row r="54" spans="2:15" ht="38.25" hidden="1" x14ac:dyDescent="0.25">
      <c r="B54" s="82" t="s">
        <v>367</v>
      </c>
      <c r="C54" s="46" t="s">
        <v>372</v>
      </c>
      <c r="D54" s="44" t="s">
        <v>140</v>
      </c>
      <c r="E54" s="44" t="s">
        <v>248</v>
      </c>
      <c r="F54" s="44" t="s">
        <v>139</v>
      </c>
      <c r="G54" s="44" t="s">
        <v>141</v>
      </c>
      <c r="H54" s="44">
        <v>2023</v>
      </c>
      <c r="I54" s="44" t="s">
        <v>348</v>
      </c>
      <c r="J54" s="95">
        <v>44927</v>
      </c>
      <c r="K54" s="95">
        <v>45291</v>
      </c>
      <c r="L54" s="44"/>
      <c r="M54" s="44" t="str">
        <f t="shared" si="3"/>
        <v/>
      </c>
      <c r="N54" s="44" t="s">
        <v>291</v>
      </c>
      <c r="O54" s="86"/>
    </row>
    <row r="55" spans="2:15" ht="76.5" hidden="1" x14ac:dyDescent="0.25">
      <c r="B55" s="82" t="s">
        <v>368</v>
      </c>
      <c r="C55" s="46" t="s">
        <v>384</v>
      </c>
      <c r="D55" s="46" t="s">
        <v>259</v>
      </c>
      <c r="E55" s="46" t="s">
        <v>255</v>
      </c>
      <c r="F55" s="46" t="s">
        <v>254</v>
      </c>
      <c r="G55" s="46" t="s">
        <v>168</v>
      </c>
      <c r="H55" s="44">
        <v>2023</v>
      </c>
      <c r="I55" s="49" t="s">
        <v>257</v>
      </c>
      <c r="J55" s="95">
        <v>44927</v>
      </c>
      <c r="K55" s="95">
        <v>45291</v>
      </c>
      <c r="L55" s="96">
        <v>45291</v>
      </c>
      <c r="M55" s="46">
        <f t="shared" si="3"/>
        <v>0</v>
      </c>
      <c r="N55" s="46" t="s">
        <v>291</v>
      </c>
      <c r="O55" s="86"/>
    </row>
    <row r="56" spans="2:15" ht="63.75" hidden="1" x14ac:dyDescent="0.25">
      <c r="B56" s="82" t="s">
        <v>370</v>
      </c>
      <c r="C56" s="46" t="s">
        <v>389</v>
      </c>
      <c r="D56" s="46" t="s">
        <v>284</v>
      </c>
      <c r="E56" s="46" t="s">
        <v>283</v>
      </c>
      <c r="F56" s="46" t="s">
        <v>282</v>
      </c>
      <c r="G56" s="46" t="s">
        <v>289</v>
      </c>
      <c r="H56" s="44">
        <v>2023</v>
      </c>
      <c r="I56" s="44" t="s">
        <v>406</v>
      </c>
      <c r="J56" s="95">
        <v>44927</v>
      </c>
      <c r="K56" s="95">
        <v>45291</v>
      </c>
      <c r="L56" s="46"/>
      <c r="M56" s="46" t="str">
        <f t="shared" si="3"/>
        <v/>
      </c>
      <c r="N56" s="44" t="s">
        <v>291</v>
      </c>
      <c r="O56" s="86"/>
    </row>
    <row r="57" spans="2:15" ht="63.75" hidden="1" x14ac:dyDescent="0.25">
      <c r="B57" s="82" t="s">
        <v>60</v>
      </c>
      <c r="C57" s="46" t="s">
        <v>380</v>
      </c>
      <c r="D57" s="46" t="s">
        <v>400</v>
      </c>
      <c r="E57" s="46" t="s">
        <v>221</v>
      </c>
      <c r="F57" s="46" t="s">
        <v>225</v>
      </c>
      <c r="G57" s="46" t="s">
        <v>165</v>
      </c>
      <c r="H57" s="44">
        <v>2023</v>
      </c>
      <c r="I57" s="46" t="s">
        <v>359</v>
      </c>
      <c r="J57" s="95">
        <v>44927</v>
      </c>
      <c r="K57" s="95">
        <v>45291</v>
      </c>
      <c r="L57" s="46"/>
      <c r="M57" s="46" t="str">
        <f t="shared" si="3"/>
        <v/>
      </c>
      <c r="N57" s="46" t="s">
        <v>291</v>
      </c>
      <c r="O57" s="87"/>
    </row>
    <row r="58" spans="2:15" ht="63.75" hidden="1" x14ac:dyDescent="0.25">
      <c r="B58" s="82" t="s">
        <v>368</v>
      </c>
      <c r="C58" s="46" t="s">
        <v>377</v>
      </c>
      <c r="D58" s="46" t="s">
        <v>273</v>
      </c>
      <c r="E58" s="46" t="s">
        <v>279</v>
      </c>
      <c r="F58" s="44" t="s">
        <v>280</v>
      </c>
      <c r="G58" s="78" t="s">
        <v>281</v>
      </c>
      <c r="H58" s="44">
        <v>2023</v>
      </c>
      <c r="I58" s="44" t="s">
        <v>325</v>
      </c>
      <c r="J58" s="95">
        <v>44927</v>
      </c>
      <c r="K58" s="95">
        <v>45291</v>
      </c>
      <c r="L58" s="96">
        <v>45291</v>
      </c>
      <c r="M58" s="78">
        <f t="shared" si="3"/>
        <v>0</v>
      </c>
      <c r="N58" s="44" t="s">
        <v>291</v>
      </c>
      <c r="O58" s="86"/>
    </row>
    <row r="59" spans="2:15" ht="38.25" hidden="1" x14ac:dyDescent="0.25">
      <c r="B59" s="82" t="s">
        <v>367</v>
      </c>
      <c r="C59" s="46" t="s">
        <v>58</v>
      </c>
      <c r="D59" s="44" t="s">
        <v>315</v>
      </c>
      <c r="E59" s="44" t="s">
        <v>132</v>
      </c>
      <c r="F59" s="44" t="s">
        <v>133</v>
      </c>
      <c r="G59" s="44" t="s">
        <v>67</v>
      </c>
      <c r="H59" s="44">
        <v>2023</v>
      </c>
      <c r="I59" s="44"/>
      <c r="J59" s="95">
        <v>44927</v>
      </c>
      <c r="K59" s="95">
        <v>45291</v>
      </c>
      <c r="L59" s="95"/>
      <c r="M59" s="44" t="str">
        <f t="shared" si="3"/>
        <v/>
      </c>
      <c r="N59" s="44" t="s">
        <v>291</v>
      </c>
      <c r="O59" s="86"/>
    </row>
    <row r="60" spans="2:15" ht="76.5" hidden="1" x14ac:dyDescent="0.25">
      <c r="B60" s="82" t="s">
        <v>369</v>
      </c>
      <c r="C60" s="46" t="s">
        <v>148</v>
      </c>
      <c r="D60" s="44" t="s">
        <v>184</v>
      </c>
      <c r="E60" s="44" t="s">
        <v>185</v>
      </c>
      <c r="F60" s="44" t="s">
        <v>187</v>
      </c>
      <c r="G60" s="44" t="s">
        <v>186</v>
      </c>
      <c r="H60" s="44">
        <v>2023</v>
      </c>
      <c r="I60" s="44" t="s">
        <v>296</v>
      </c>
      <c r="J60" s="95">
        <v>44927</v>
      </c>
      <c r="K60" s="95">
        <v>45291</v>
      </c>
      <c r="L60" s="44"/>
      <c r="M60" s="44" t="str">
        <f t="shared" si="3"/>
        <v/>
      </c>
      <c r="N60" s="46" t="s">
        <v>291</v>
      </c>
      <c r="O60" s="86"/>
    </row>
    <row r="61" spans="2:15" ht="25.5" hidden="1" x14ac:dyDescent="0.25">
      <c r="B61" s="82" t="s">
        <v>369</v>
      </c>
      <c r="C61" s="46" t="s">
        <v>148</v>
      </c>
      <c r="D61" s="44" t="s">
        <v>402</v>
      </c>
      <c r="E61" s="44" t="s">
        <v>204</v>
      </c>
      <c r="F61" s="44" t="s">
        <v>205</v>
      </c>
      <c r="G61" s="44" t="s">
        <v>190</v>
      </c>
      <c r="H61" s="44">
        <v>2023</v>
      </c>
      <c r="I61" s="44" t="s">
        <v>404</v>
      </c>
      <c r="J61" s="95">
        <v>44927</v>
      </c>
      <c r="K61" s="95">
        <v>45291</v>
      </c>
      <c r="L61" s="44"/>
      <c r="M61" s="44" t="str">
        <f t="shared" si="3"/>
        <v/>
      </c>
      <c r="N61" s="142" t="s">
        <v>408</v>
      </c>
      <c r="O61" s="86"/>
    </row>
    <row r="62" spans="2:15" ht="102" hidden="1" x14ac:dyDescent="0.25">
      <c r="B62" s="82" t="s">
        <v>368</v>
      </c>
      <c r="C62" s="46" t="s">
        <v>386</v>
      </c>
      <c r="D62" s="46" t="s">
        <v>274</v>
      </c>
      <c r="E62" s="44" t="s">
        <v>150</v>
      </c>
      <c r="F62" s="46" t="s">
        <v>267</v>
      </c>
      <c r="G62" s="78" t="s">
        <v>364</v>
      </c>
      <c r="H62" s="44">
        <v>2023</v>
      </c>
      <c r="I62" s="46" t="s">
        <v>352</v>
      </c>
      <c r="J62" s="95">
        <v>44927</v>
      </c>
      <c r="K62" s="95">
        <v>45291</v>
      </c>
      <c r="L62" s="96">
        <v>45291</v>
      </c>
      <c r="M62" s="78">
        <f t="shared" si="3"/>
        <v>0</v>
      </c>
      <c r="N62" s="44" t="s">
        <v>291</v>
      </c>
      <c r="O62" s="86"/>
    </row>
    <row r="63" spans="2:15" ht="63.75" hidden="1" x14ac:dyDescent="0.25">
      <c r="B63" s="82" t="s">
        <v>367</v>
      </c>
      <c r="C63" s="46" t="s">
        <v>377</v>
      </c>
      <c r="D63" s="44" t="s">
        <v>319</v>
      </c>
      <c r="E63" s="44" t="s">
        <v>150</v>
      </c>
      <c r="F63" s="44" t="s">
        <v>318</v>
      </c>
      <c r="G63" s="44" t="s">
        <v>151</v>
      </c>
      <c r="H63" s="44">
        <v>2023</v>
      </c>
      <c r="I63" s="44" t="s">
        <v>325</v>
      </c>
      <c r="J63" s="95">
        <v>44927</v>
      </c>
      <c r="K63" s="95">
        <v>45291</v>
      </c>
      <c r="L63" s="44"/>
      <c r="M63" s="44" t="str">
        <f t="shared" si="3"/>
        <v/>
      </c>
      <c r="N63" s="44" t="s">
        <v>291</v>
      </c>
      <c r="O63" s="86"/>
    </row>
    <row r="64" spans="2:15" ht="51" hidden="1" x14ac:dyDescent="0.25">
      <c r="B64" s="82" t="s">
        <v>367</v>
      </c>
      <c r="C64" s="46" t="s">
        <v>378</v>
      </c>
      <c r="D64" s="44" t="s">
        <v>137</v>
      </c>
      <c r="E64" s="44" t="s">
        <v>135</v>
      </c>
      <c r="F64" s="44" t="s">
        <v>136</v>
      </c>
      <c r="G64" s="44" t="s">
        <v>131</v>
      </c>
      <c r="H64" s="44">
        <v>2023</v>
      </c>
      <c r="I64" s="44"/>
      <c r="J64" s="95">
        <v>44927</v>
      </c>
      <c r="K64" s="95">
        <v>45291</v>
      </c>
      <c r="L64" s="44"/>
      <c r="M64" s="44" t="str">
        <f t="shared" si="3"/>
        <v/>
      </c>
      <c r="N64" s="44" t="s">
        <v>291</v>
      </c>
      <c r="O64" s="86"/>
    </row>
    <row r="65" spans="2:15" ht="25.5" hidden="1" x14ac:dyDescent="0.25">
      <c r="B65" s="82" t="s">
        <v>369</v>
      </c>
      <c r="C65" s="46" t="s">
        <v>148</v>
      </c>
      <c r="D65" s="44" t="s">
        <v>295</v>
      </c>
      <c r="E65" s="44" t="s">
        <v>206</v>
      </c>
      <c r="F65" s="44" t="s">
        <v>207</v>
      </c>
      <c r="G65" s="44" t="s">
        <v>190</v>
      </c>
      <c r="H65" s="44">
        <v>2023</v>
      </c>
      <c r="I65" s="44" t="s">
        <v>404</v>
      </c>
      <c r="J65" s="95">
        <v>44927</v>
      </c>
      <c r="K65" s="95">
        <v>45291</v>
      </c>
      <c r="L65" s="44"/>
      <c r="M65" s="44" t="str">
        <f t="shared" si="3"/>
        <v/>
      </c>
      <c r="N65" s="142" t="s">
        <v>408</v>
      </c>
      <c r="O65" s="86"/>
    </row>
    <row r="66" spans="2:15" ht="38.25" hidden="1" x14ac:dyDescent="0.25">
      <c r="B66" s="82" t="s">
        <v>369</v>
      </c>
      <c r="C66" s="46" t="s">
        <v>148</v>
      </c>
      <c r="D66" s="44" t="s">
        <v>196</v>
      </c>
      <c r="E66" s="44" t="s">
        <v>197</v>
      </c>
      <c r="F66" s="44" t="s">
        <v>199</v>
      </c>
      <c r="G66" s="44" t="s">
        <v>198</v>
      </c>
      <c r="H66" s="44">
        <v>2023</v>
      </c>
      <c r="I66" s="44" t="s">
        <v>302</v>
      </c>
      <c r="J66" s="95">
        <v>44927</v>
      </c>
      <c r="K66" s="95">
        <v>45291</v>
      </c>
      <c r="L66" s="44"/>
      <c r="M66" s="44" t="str">
        <f t="shared" si="3"/>
        <v/>
      </c>
      <c r="N66" s="46" t="s">
        <v>291</v>
      </c>
      <c r="O66" s="86"/>
    </row>
    <row r="67" spans="2:15" ht="51" hidden="1" x14ac:dyDescent="0.25">
      <c r="B67" s="82" t="s">
        <v>368</v>
      </c>
      <c r="C67" s="46" t="s">
        <v>383</v>
      </c>
      <c r="D67" s="46" t="s">
        <v>276</v>
      </c>
      <c r="E67" s="46" t="s">
        <v>322</v>
      </c>
      <c r="F67" s="46" t="s">
        <v>261</v>
      </c>
      <c r="G67" s="46" t="s">
        <v>171</v>
      </c>
      <c r="H67" s="44">
        <v>2023</v>
      </c>
      <c r="I67" s="49" t="s">
        <v>333</v>
      </c>
      <c r="J67" s="95">
        <v>44927</v>
      </c>
      <c r="K67" s="95">
        <v>45291</v>
      </c>
      <c r="L67" s="96">
        <v>45291</v>
      </c>
      <c r="M67" s="81">
        <f t="shared" si="3"/>
        <v>0</v>
      </c>
      <c r="N67" s="46" t="s">
        <v>291</v>
      </c>
      <c r="O67" s="86"/>
    </row>
    <row r="68" spans="2:15" ht="25.5" hidden="1" x14ac:dyDescent="0.25">
      <c r="B68" s="82" t="s">
        <v>367</v>
      </c>
      <c r="C68" s="46" t="s">
        <v>373</v>
      </c>
      <c r="D68" s="44" t="s">
        <v>317</v>
      </c>
      <c r="E68" s="44" t="s">
        <v>142</v>
      </c>
      <c r="F68" s="44" t="s">
        <v>143</v>
      </c>
      <c r="G68" s="44" t="s">
        <v>144</v>
      </c>
      <c r="H68" s="44">
        <v>2023</v>
      </c>
      <c r="I68" s="44" t="s">
        <v>251</v>
      </c>
      <c r="J68" s="95">
        <v>44927</v>
      </c>
      <c r="K68" s="95">
        <v>45291</v>
      </c>
      <c r="L68" s="44"/>
      <c r="M68" s="44" t="str">
        <f t="shared" si="3"/>
        <v/>
      </c>
      <c r="N68" s="44" t="s">
        <v>291</v>
      </c>
      <c r="O68" s="86"/>
    </row>
    <row r="69" spans="2:15" ht="63.75" hidden="1" x14ac:dyDescent="0.25">
      <c r="B69" s="82" t="s">
        <v>60</v>
      </c>
      <c r="C69" s="46" t="s">
        <v>380</v>
      </c>
      <c r="D69" s="46" t="s">
        <v>223</v>
      </c>
      <c r="E69" s="46" t="s">
        <v>166</v>
      </c>
      <c r="F69" s="46" t="s">
        <v>224</v>
      </c>
      <c r="G69" s="46" t="s">
        <v>167</v>
      </c>
      <c r="H69" s="44">
        <v>2023</v>
      </c>
      <c r="I69" s="44" t="s">
        <v>325</v>
      </c>
      <c r="J69" s="96">
        <v>44927</v>
      </c>
      <c r="K69" s="96">
        <v>45291</v>
      </c>
      <c r="L69" s="46"/>
      <c r="M69" s="46" t="str">
        <f t="shared" si="3"/>
        <v/>
      </c>
      <c r="N69" s="44" t="s">
        <v>291</v>
      </c>
      <c r="O69" s="87"/>
    </row>
    <row r="70" spans="2:15" ht="63.75" hidden="1" x14ac:dyDescent="0.25">
      <c r="B70" s="82" t="s">
        <v>367</v>
      </c>
      <c r="C70" s="46" t="s">
        <v>376</v>
      </c>
      <c r="D70" s="44" t="s">
        <v>220</v>
      </c>
      <c r="E70" s="44" t="s">
        <v>150</v>
      </c>
      <c r="F70" s="44" t="s">
        <v>153</v>
      </c>
      <c r="G70" s="44" t="s">
        <v>151</v>
      </c>
      <c r="H70" s="44">
        <v>2023</v>
      </c>
      <c r="I70" s="44" t="s">
        <v>329</v>
      </c>
      <c r="J70" s="95">
        <v>44927</v>
      </c>
      <c r="K70" s="95">
        <v>45291</v>
      </c>
      <c r="L70" s="44"/>
      <c r="M70" s="44" t="str">
        <f t="shared" si="3"/>
        <v/>
      </c>
      <c r="N70" s="44" t="s">
        <v>291</v>
      </c>
      <c r="O70" s="86"/>
    </row>
    <row r="71" spans="2:15" ht="51" hidden="1" x14ac:dyDescent="0.25">
      <c r="B71" s="82" t="s">
        <v>369</v>
      </c>
      <c r="C71" s="46" t="s">
        <v>148</v>
      </c>
      <c r="D71" s="44" t="s">
        <v>306</v>
      </c>
      <c r="E71" s="44" t="s">
        <v>307</v>
      </c>
      <c r="F71" s="44" t="s">
        <v>308</v>
      </c>
      <c r="G71" s="44" t="s">
        <v>208</v>
      </c>
      <c r="H71" s="44">
        <v>2023</v>
      </c>
      <c r="I71" s="44" t="s">
        <v>310</v>
      </c>
      <c r="J71" s="95">
        <v>44927</v>
      </c>
      <c r="K71" s="95">
        <v>45291</v>
      </c>
      <c r="L71" s="44"/>
      <c r="M71" s="44" t="str">
        <f t="shared" si="3"/>
        <v/>
      </c>
      <c r="N71" s="46" t="s">
        <v>291</v>
      </c>
      <c r="O71" s="86"/>
    </row>
    <row r="72" spans="2:15" ht="51" hidden="1" x14ac:dyDescent="0.25">
      <c r="B72" s="82" t="s">
        <v>369</v>
      </c>
      <c r="C72" s="46" t="s">
        <v>148</v>
      </c>
      <c r="D72" s="44" t="s">
        <v>209</v>
      </c>
      <c r="E72" s="44" t="s">
        <v>338</v>
      </c>
      <c r="F72" s="44" t="s">
        <v>211</v>
      </c>
      <c r="G72" s="44" t="s">
        <v>210</v>
      </c>
      <c r="H72" s="44">
        <v>2023</v>
      </c>
      <c r="I72" s="44" t="s">
        <v>401</v>
      </c>
      <c r="J72" s="130">
        <v>44927</v>
      </c>
      <c r="K72" s="130">
        <v>45291</v>
      </c>
      <c r="L72" s="44"/>
      <c r="M72" s="44" t="str">
        <f>IF(L72=0,"",L72-K73)</f>
        <v/>
      </c>
      <c r="N72" s="46" t="s">
        <v>291</v>
      </c>
      <c r="O72" s="86"/>
    </row>
    <row r="73" spans="2:15" ht="76.5" hidden="1" x14ac:dyDescent="0.25">
      <c r="B73" s="82" t="s">
        <v>369</v>
      </c>
      <c r="C73" s="46" t="s">
        <v>148</v>
      </c>
      <c r="D73" s="44" t="s">
        <v>200</v>
      </c>
      <c r="E73" s="44" t="s">
        <v>201</v>
      </c>
      <c r="F73" s="44" t="s">
        <v>203</v>
      </c>
      <c r="G73" s="44" t="s">
        <v>202</v>
      </c>
      <c r="H73" s="44">
        <v>2023</v>
      </c>
      <c r="I73" s="44" t="s">
        <v>305</v>
      </c>
      <c r="J73" s="130">
        <v>44927</v>
      </c>
      <c r="K73" s="130">
        <v>45291</v>
      </c>
      <c r="L73" s="44"/>
      <c r="M73" s="44" t="str">
        <f t="shared" ref="M73:M81" si="4">IF(L73=0,"",L73-K73)</f>
        <v/>
      </c>
      <c r="N73" s="46" t="s">
        <v>291</v>
      </c>
      <c r="O73" s="86"/>
    </row>
    <row r="74" spans="2:15" ht="38.25" hidden="1" x14ac:dyDescent="0.25">
      <c r="B74" s="82" t="s">
        <v>60</v>
      </c>
      <c r="C74" s="46" t="s">
        <v>381</v>
      </c>
      <c r="D74" s="46" t="s">
        <v>160</v>
      </c>
      <c r="E74" s="46" t="s">
        <v>159</v>
      </c>
      <c r="F74" s="46" t="s">
        <v>246</v>
      </c>
      <c r="G74" s="46" t="s">
        <v>161</v>
      </c>
      <c r="H74" s="44">
        <v>2023</v>
      </c>
      <c r="I74" s="49" t="s">
        <v>418</v>
      </c>
      <c r="J74" s="95">
        <v>44927</v>
      </c>
      <c r="K74" s="95">
        <v>45291</v>
      </c>
      <c r="L74" s="46"/>
      <c r="M74" s="46" t="str">
        <f t="shared" si="4"/>
        <v/>
      </c>
      <c r="N74" s="46" t="s">
        <v>291</v>
      </c>
      <c r="O74" s="87"/>
    </row>
    <row r="75" spans="2:15" ht="63.75" hidden="1" x14ac:dyDescent="0.25">
      <c r="B75" s="82" t="s">
        <v>60</v>
      </c>
      <c r="C75" s="46" t="s">
        <v>57</v>
      </c>
      <c r="D75" s="46" t="s">
        <v>222</v>
      </c>
      <c r="E75" s="46" t="s">
        <v>239</v>
      </c>
      <c r="F75" s="46" t="s">
        <v>240</v>
      </c>
      <c r="G75" s="46" t="s">
        <v>157</v>
      </c>
      <c r="H75" s="44">
        <v>2024</v>
      </c>
      <c r="I75" s="44" t="s">
        <v>415</v>
      </c>
      <c r="J75" s="95">
        <v>45200</v>
      </c>
      <c r="K75" s="95">
        <v>45382</v>
      </c>
      <c r="L75" s="46"/>
      <c r="M75" s="46" t="str">
        <f t="shared" si="4"/>
        <v/>
      </c>
      <c r="N75" s="44" t="s">
        <v>291</v>
      </c>
      <c r="O75" s="87"/>
    </row>
    <row r="76" spans="2:15" ht="140.25" hidden="1" x14ac:dyDescent="0.25">
      <c r="B76" s="82" t="s">
        <v>368</v>
      </c>
      <c r="C76" s="46" t="s">
        <v>388</v>
      </c>
      <c r="D76" s="46" t="s">
        <v>269</v>
      </c>
      <c r="E76" s="46" t="s">
        <v>266</v>
      </c>
      <c r="F76" s="46" t="s">
        <v>278</v>
      </c>
      <c r="G76" s="78" t="s">
        <v>362</v>
      </c>
      <c r="H76" s="44">
        <v>2024</v>
      </c>
      <c r="I76" s="46" t="s">
        <v>403</v>
      </c>
      <c r="J76" s="95">
        <v>45231</v>
      </c>
      <c r="K76" s="95">
        <v>45291</v>
      </c>
      <c r="L76" s="96">
        <v>45291</v>
      </c>
      <c r="M76" s="78">
        <f t="shared" si="4"/>
        <v>0</v>
      </c>
      <c r="N76" s="44" t="s">
        <v>291</v>
      </c>
      <c r="O76" s="86"/>
    </row>
    <row r="77" spans="2:15" ht="51" hidden="1" x14ac:dyDescent="0.25">
      <c r="B77" s="82" t="s">
        <v>368</v>
      </c>
      <c r="C77" s="46" t="s">
        <v>382</v>
      </c>
      <c r="D77" s="46" t="s">
        <v>268</v>
      </c>
      <c r="E77" s="46" t="s">
        <v>265</v>
      </c>
      <c r="F77" s="46" t="s">
        <v>277</v>
      </c>
      <c r="G77" s="44" t="s">
        <v>177</v>
      </c>
      <c r="H77" s="44">
        <v>2024</v>
      </c>
      <c r="I77" s="46" t="s">
        <v>270</v>
      </c>
      <c r="J77" s="95">
        <v>45292</v>
      </c>
      <c r="K77" s="95">
        <v>45657</v>
      </c>
      <c r="L77" s="96">
        <v>45657</v>
      </c>
      <c r="M77" s="78">
        <f t="shared" si="4"/>
        <v>0</v>
      </c>
      <c r="N77" s="44" t="s">
        <v>291</v>
      </c>
      <c r="O77" s="86"/>
    </row>
    <row r="78" spans="2:15" ht="102" hidden="1" x14ac:dyDescent="0.25">
      <c r="B78" s="82" t="s">
        <v>368</v>
      </c>
      <c r="C78" s="46" t="s">
        <v>385</v>
      </c>
      <c r="D78" s="46" t="s">
        <v>360</v>
      </c>
      <c r="E78" s="79" t="s">
        <v>361</v>
      </c>
      <c r="F78" s="46" t="s">
        <v>264</v>
      </c>
      <c r="G78" s="78" t="s">
        <v>363</v>
      </c>
      <c r="H78" s="44">
        <v>2024</v>
      </c>
      <c r="I78" s="49" t="s">
        <v>262</v>
      </c>
      <c r="J78" s="95">
        <v>45292</v>
      </c>
      <c r="K78" s="95">
        <v>45657</v>
      </c>
      <c r="L78" s="96">
        <v>45657</v>
      </c>
      <c r="M78" s="78">
        <f t="shared" si="4"/>
        <v>0</v>
      </c>
      <c r="N78" s="44" t="s">
        <v>291</v>
      </c>
      <c r="O78" s="86"/>
    </row>
    <row r="79" spans="2:15" ht="63.75" hidden="1" x14ac:dyDescent="0.25">
      <c r="B79" s="82" t="s">
        <v>367</v>
      </c>
      <c r="C79" s="46" t="s">
        <v>374</v>
      </c>
      <c r="D79" s="44" t="s">
        <v>147</v>
      </c>
      <c r="E79" s="44" t="s">
        <v>145</v>
      </c>
      <c r="F79" s="44" t="s">
        <v>146</v>
      </c>
      <c r="G79" s="46" t="s">
        <v>148</v>
      </c>
      <c r="H79" s="44">
        <v>2024</v>
      </c>
      <c r="I79" s="44" t="s">
        <v>323</v>
      </c>
      <c r="J79" s="95">
        <v>45292</v>
      </c>
      <c r="K79" s="95">
        <v>45657</v>
      </c>
      <c r="L79" s="44"/>
      <c r="M79" s="44" t="str">
        <f t="shared" si="4"/>
        <v/>
      </c>
      <c r="N79" s="44" t="s">
        <v>291</v>
      </c>
      <c r="O79" s="86"/>
    </row>
    <row r="80" spans="2:15" ht="51" hidden="1" x14ac:dyDescent="0.25">
      <c r="B80" s="82" t="s">
        <v>367</v>
      </c>
      <c r="C80" s="46" t="s">
        <v>379</v>
      </c>
      <c r="D80" s="44" t="s">
        <v>316</v>
      </c>
      <c r="E80" s="44" t="s">
        <v>129</v>
      </c>
      <c r="F80" s="44" t="s">
        <v>130</v>
      </c>
      <c r="G80" s="44" t="s">
        <v>131</v>
      </c>
      <c r="H80" s="44">
        <v>2024</v>
      </c>
      <c r="I80" s="44"/>
      <c r="J80" s="95">
        <v>45292</v>
      </c>
      <c r="K80" s="95">
        <v>45657</v>
      </c>
      <c r="L80" s="44"/>
      <c r="M80" s="44" t="str">
        <f t="shared" si="4"/>
        <v/>
      </c>
      <c r="N80" s="44" t="s">
        <v>291</v>
      </c>
      <c r="O80" s="86"/>
    </row>
    <row r="81" spans="2:15" ht="63.75" hidden="1" x14ac:dyDescent="0.25">
      <c r="B81" s="82" t="s">
        <v>367</v>
      </c>
      <c r="C81" s="46" t="s">
        <v>375</v>
      </c>
      <c r="D81" s="44" t="s">
        <v>314</v>
      </c>
      <c r="E81" s="44" t="s">
        <v>126</v>
      </c>
      <c r="F81" s="44" t="s">
        <v>247</v>
      </c>
      <c r="G81" s="44" t="s">
        <v>127</v>
      </c>
      <c r="H81" s="44">
        <v>2024</v>
      </c>
      <c r="I81" s="44" t="s">
        <v>320</v>
      </c>
      <c r="J81" s="95">
        <v>45292</v>
      </c>
      <c r="K81" s="95">
        <v>45657</v>
      </c>
      <c r="L81" s="44"/>
      <c r="M81" s="44" t="str">
        <f t="shared" si="4"/>
        <v/>
      </c>
      <c r="N81" s="44" t="s">
        <v>291</v>
      </c>
      <c r="O81" s="86"/>
    </row>
    <row r="82" spans="2:15" ht="38.25" hidden="1" x14ac:dyDescent="0.25">
      <c r="B82" s="82" t="s">
        <v>370</v>
      </c>
      <c r="C82" s="46" t="s">
        <v>389</v>
      </c>
      <c r="D82" s="46" t="s">
        <v>285</v>
      </c>
      <c r="E82" s="46" t="s">
        <v>286</v>
      </c>
      <c r="F82" s="46" t="s">
        <v>287</v>
      </c>
      <c r="G82" s="46" t="s">
        <v>289</v>
      </c>
      <c r="H82" s="44">
        <v>2024</v>
      </c>
      <c r="I82" s="44" t="s">
        <v>288</v>
      </c>
      <c r="J82" s="130">
        <v>45292</v>
      </c>
      <c r="K82" s="130">
        <v>45657</v>
      </c>
      <c r="L82" s="46"/>
      <c r="M82" s="46" t="str">
        <f>IF(L82=0,"",L82-K83)</f>
        <v/>
      </c>
      <c r="N82" s="44" t="s">
        <v>291</v>
      </c>
      <c r="O82" s="86"/>
    </row>
    <row r="83" spans="2:15" ht="25.5" hidden="1" x14ac:dyDescent="0.25">
      <c r="B83" s="82" t="s">
        <v>370</v>
      </c>
      <c r="C83" s="46" t="s">
        <v>389</v>
      </c>
      <c r="D83" s="96" t="s">
        <v>293</v>
      </c>
      <c r="E83" s="96" t="s">
        <v>103</v>
      </c>
      <c r="F83" s="46" t="s">
        <v>182</v>
      </c>
      <c r="G83" s="46" t="s">
        <v>289</v>
      </c>
      <c r="H83" s="44">
        <v>2024</v>
      </c>
      <c r="I83" s="44" t="s">
        <v>292</v>
      </c>
      <c r="J83" s="95">
        <v>45292</v>
      </c>
      <c r="K83" s="95">
        <v>45657</v>
      </c>
      <c r="L83" s="46"/>
      <c r="M83" s="46" t="str">
        <f t="shared" ref="M83:M106" si="5">IF(L83=0,"",L83-K83)</f>
        <v/>
      </c>
      <c r="N83" s="44" t="s">
        <v>291</v>
      </c>
      <c r="O83" s="86"/>
    </row>
    <row r="84" spans="2:15" ht="38.25" hidden="1" x14ac:dyDescent="0.25">
      <c r="B84" s="82" t="s">
        <v>60</v>
      </c>
      <c r="C84" s="46" t="s">
        <v>392</v>
      </c>
      <c r="D84" s="46" t="s">
        <v>236</v>
      </c>
      <c r="E84" s="46" t="s">
        <v>237</v>
      </c>
      <c r="F84" s="46" t="s">
        <v>238</v>
      </c>
      <c r="G84" s="46" t="s">
        <v>59</v>
      </c>
      <c r="H84" s="44">
        <v>2024</v>
      </c>
      <c r="I84" s="98" t="s">
        <v>321</v>
      </c>
      <c r="J84" s="95">
        <v>45292</v>
      </c>
      <c r="K84" s="95">
        <v>45657</v>
      </c>
      <c r="L84" s="46"/>
      <c r="M84" s="46" t="str">
        <f t="shared" si="5"/>
        <v/>
      </c>
      <c r="N84" s="44" t="s">
        <v>291</v>
      </c>
      <c r="O84" s="87"/>
    </row>
    <row r="85" spans="2:15" ht="102" hidden="1" x14ac:dyDescent="0.25">
      <c r="B85" s="82" t="s">
        <v>60</v>
      </c>
      <c r="C85" s="46" t="s">
        <v>392</v>
      </c>
      <c r="D85" s="46" t="s">
        <v>235</v>
      </c>
      <c r="E85" s="46" t="s">
        <v>228</v>
      </c>
      <c r="F85" s="46" t="s">
        <v>226</v>
      </c>
      <c r="G85" s="46" t="s">
        <v>227</v>
      </c>
      <c r="H85" s="44">
        <v>2024</v>
      </c>
      <c r="I85" s="49" t="s">
        <v>242</v>
      </c>
      <c r="J85" s="95">
        <v>45292</v>
      </c>
      <c r="K85" s="95">
        <v>45657</v>
      </c>
      <c r="L85" s="46"/>
      <c r="M85" s="46" t="str">
        <f t="shared" si="5"/>
        <v/>
      </c>
      <c r="N85" s="44" t="s">
        <v>291</v>
      </c>
      <c r="O85" s="87"/>
    </row>
    <row r="86" spans="2:15" ht="51" hidden="1" x14ac:dyDescent="0.25">
      <c r="B86" s="82" t="s">
        <v>369</v>
      </c>
      <c r="C86" s="46" t="s">
        <v>148</v>
      </c>
      <c r="D86" s="44" t="s">
        <v>212</v>
      </c>
      <c r="E86" s="44" t="s">
        <v>213</v>
      </c>
      <c r="F86" s="44" t="s">
        <v>214</v>
      </c>
      <c r="G86" s="44" t="s">
        <v>190</v>
      </c>
      <c r="H86" s="44">
        <v>2024</v>
      </c>
      <c r="I86" s="44" t="s">
        <v>340</v>
      </c>
      <c r="J86" s="95">
        <v>45292</v>
      </c>
      <c r="K86" s="95">
        <v>45657</v>
      </c>
      <c r="L86" s="44"/>
      <c r="M86" s="44" t="str">
        <f t="shared" si="5"/>
        <v/>
      </c>
      <c r="N86" s="46" t="s">
        <v>291</v>
      </c>
      <c r="O86" s="86"/>
    </row>
    <row r="87" spans="2:15" ht="76.5" hidden="1" x14ac:dyDescent="0.25">
      <c r="B87" s="82" t="s">
        <v>369</v>
      </c>
      <c r="C87" s="46" t="s">
        <v>148</v>
      </c>
      <c r="D87" s="44" t="s">
        <v>188</v>
      </c>
      <c r="E87" s="44" t="s">
        <v>189</v>
      </c>
      <c r="F87" s="44" t="s">
        <v>191</v>
      </c>
      <c r="G87" s="44" t="s">
        <v>190</v>
      </c>
      <c r="H87" s="44">
        <v>2024</v>
      </c>
      <c r="I87" s="44" t="s">
        <v>344</v>
      </c>
      <c r="J87" s="95">
        <v>45292</v>
      </c>
      <c r="K87" s="95">
        <v>45657</v>
      </c>
      <c r="L87" s="44"/>
      <c r="M87" s="44" t="str">
        <f t="shared" si="5"/>
        <v/>
      </c>
      <c r="N87" s="46" t="s">
        <v>291</v>
      </c>
      <c r="O87" s="86"/>
    </row>
    <row r="88" spans="2:15" ht="89.25" hidden="1" x14ac:dyDescent="0.25">
      <c r="B88" s="82" t="s">
        <v>369</v>
      </c>
      <c r="C88" s="46" t="s">
        <v>148</v>
      </c>
      <c r="D88" s="44" t="s">
        <v>192</v>
      </c>
      <c r="E88" s="44" t="s">
        <v>193</v>
      </c>
      <c r="F88" s="44" t="s">
        <v>195</v>
      </c>
      <c r="G88" s="44" t="s">
        <v>194</v>
      </c>
      <c r="H88" s="44">
        <v>2024</v>
      </c>
      <c r="I88" s="44" t="s">
        <v>304</v>
      </c>
      <c r="J88" s="95">
        <v>45292</v>
      </c>
      <c r="K88" s="95">
        <v>45657</v>
      </c>
      <c r="L88" s="44"/>
      <c r="M88" s="44" t="str">
        <f t="shared" si="5"/>
        <v/>
      </c>
      <c r="N88" s="46" t="s">
        <v>291</v>
      </c>
      <c r="O88" s="86"/>
    </row>
    <row r="89" spans="2:15" ht="38.25" hidden="1" x14ac:dyDescent="0.25">
      <c r="B89" s="82" t="s">
        <v>367</v>
      </c>
      <c r="C89" s="46" t="s">
        <v>372</v>
      </c>
      <c r="D89" s="44" t="s">
        <v>140</v>
      </c>
      <c r="E89" s="44" t="s">
        <v>248</v>
      </c>
      <c r="F89" s="44" t="s">
        <v>139</v>
      </c>
      <c r="G89" s="44" t="s">
        <v>141</v>
      </c>
      <c r="H89" s="44">
        <v>2024</v>
      </c>
      <c r="I89" s="44" t="s">
        <v>348</v>
      </c>
      <c r="J89" s="95">
        <v>45292</v>
      </c>
      <c r="K89" s="95">
        <v>45657</v>
      </c>
      <c r="L89" s="44"/>
      <c r="M89" s="44" t="str">
        <f t="shared" si="5"/>
        <v/>
      </c>
      <c r="N89" s="44" t="s">
        <v>291</v>
      </c>
      <c r="O89" s="86"/>
    </row>
    <row r="90" spans="2:15" ht="76.5" hidden="1" x14ac:dyDescent="0.25">
      <c r="B90" s="82" t="s">
        <v>368</v>
      </c>
      <c r="C90" s="46" t="s">
        <v>384</v>
      </c>
      <c r="D90" s="46" t="s">
        <v>259</v>
      </c>
      <c r="E90" s="46" t="s">
        <v>255</v>
      </c>
      <c r="F90" s="46" t="s">
        <v>254</v>
      </c>
      <c r="G90" s="46" t="s">
        <v>168</v>
      </c>
      <c r="H90" s="44">
        <v>2024</v>
      </c>
      <c r="I90" s="49" t="s">
        <v>257</v>
      </c>
      <c r="J90" s="95">
        <v>45292</v>
      </c>
      <c r="K90" s="95">
        <v>45657</v>
      </c>
      <c r="L90" s="96">
        <v>45657</v>
      </c>
      <c r="M90" s="46">
        <f t="shared" si="5"/>
        <v>0</v>
      </c>
      <c r="N90" s="44" t="s">
        <v>291</v>
      </c>
      <c r="O90" s="86"/>
    </row>
    <row r="91" spans="2:15" ht="63.75" hidden="1" x14ac:dyDescent="0.25">
      <c r="B91" s="82" t="s">
        <v>370</v>
      </c>
      <c r="C91" s="46" t="s">
        <v>389</v>
      </c>
      <c r="D91" s="46" t="s">
        <v>284</v>
      </c>
      <c r="E91" s="46" t="s">
        <v>283</v>
      </c>
      <c r="F91" s="46" t="s">
        <v>282</v>
      </c>
      <c r="G91" s="46" t="s">
        <v>289</v>
      </c>
      <c r="H91" s="44">
        <v>2024</v>
      </c>
      <c r="I91" s="44" t="s">
        <v>406</v>
      </c>
      <c r="J91" s="95">
        <v>45292</v>
      </c>
      <c r="K91" s="95">
        <v>45657</v>
      </c>
      <c r="L91" s="46"/>
      <c r="M91" s="46" t="str">
        <f t="shared" si="5"/>
        <v/>
      </c>
      <c r="N91" s="44" t="s">
        <v>291</v>
      </c>
      <c r="O91" s="86"/>
    </row>
    <row r="92" spans="2:15" ht="63.75" hidden="1" x14ac:dyDescent="0.25">
      <c r="B92" s="82" t="s">
        <v>60</v>
      </c>
      <c r="C92" s="46" t="s">
        <v>380</v>
      </c>
      <c r="D92" s="46" t="s">
        <v>400</v>
      </c>
      <c r="E92" s="46" t="s">
        <v>221</v>
      </c>
      <c r="F92" s="46" t="s">
        <v>225</v>
      </c>
      <c r="G92" s="46" t="s">
        <v>165</v>
      </c>
      <c r="H92" s="44">
        <v>2024</v>
      </c>
      <c r="I92" s="46" t="s">
        <v>356</v>
      </c>
      <c r="J92" s="95">
        <v>45292</v>
      </c>
      <c r="K92" s="95">
        <v>45657</v>
      </c>
      <c r="L92" s="46"/>
      <c r="M92" s="46" t="str">
        <f t="shared" si="5"/>
        <v/>
      </c>
      <c r="N92" s="44" t="s">
        <v>291</v>
      </c>
      <c r="O92" s="87"/>
    </row>
    <row r="93" spans="2:15" ht="63.75" hidden="1" x14ac:dyDescent="0.25">
      <c r="B93" s="82" t="s">
        <v>368</v>
      </c>
      <c r="C93" s="46" t="s">
        <v>377</v>
      </c>
      <c r="D93" s="46" t="s">
        <v>273</v>
      </c>
      <c r="E93" s="46" t="s">
        <v>279</v>
      </c>
      <c r="F93" s="44" t="s">
        <v>280</v>
      </c>
      <c r="G93" s="78" t="s">
        <v>281</v>
      </c>
      <c r="H93" s="44">
        <v>2024</v>
      </c>
      <c r="I93" s="44" t="s">
        <v>326</v>
      </c>
      <c r="J93" s="95">
        <v>45292</v>
      </c>
      <c r="K93" s="95">
        <v>45657</v>
      </c>
      <c r="L93" s="96">
        <v>45657</v>
      </c>
      <c r="M93" s="78">
        <f t="shared" si="5"/>
        <v>0</v>
      </c>
      <c r="N93" s="44" t="s">
        <v>291</v>
      </c>
      <c r="O93" s="86"/>
    </row>
    <row r="94" spans="2:15" ht="38.25" hidden="1" x14ac:dyDescent="0.25">
      <c r="B94" s="82" t="s">
        <v>367</v>
      </c>
      <c r="C94" s="46" t="s">
        <v>58</v>
      </c>
      <c r="D94" s="44" t="s">
        <v>315</v>
      </c>
      <c r="E94" s="44" t="s">
        <v>132</v>
      </c>
      <c r="F94" s="44" t="s">
        <v>133</v>
      </c>
      <c r="G94" s="44" t="s">
        <v>67</v>
      </c>
      <c r="H94" s="44">
        <v>2024</v>
      </c>
      <c r="I94" s="44"/>
      <c r="J94" s="95">
        <v>45292</v>
      </c>
      <c r="K94" s="95">
        <v>45657</v>
      </c>
      <c r="L94" s="44"/>
      <c r="M94" s="44" t="str">
        <f t="shared" si="5"/>
        <v/>
      </c>
      <c r="N94" s="44" t="s">
        <v>291</v>
      </c>
      <c r="O94" s="86"/>
    </row>
    <row r="95" spans="2:15" ht="76.5" hidden="1" x14ac:dyDescent="0.25">
      <c r="B95" s="82" t="s">
        <v>369</v>
      </c>
      <c r="C95" s="46" t="s">
        <v>148</v>
      </c>
      <c r="D95" s="44" t="s">
        <v>184</v>
      </c>
      <c r="E95" s="44" t="s">
        <v>185</v>
      </c>
      <c r="F95" s="44" t="s">
        <v>187</v>
      </c>
      <c r="G95" s="44" t="s">
        <v>186</v>
      </c>
      <c r="H95" s="44">
        <v>2024</v>
      </c>
      <c r="I95" s="44" t="s">
        <v>296</v>
      </c>
      <c r="J95" s="95">
        <v>45292</v>
      </c>
      <c r="K95" s="95">
        <v>45657</v>
      </c>
      <c r="L95" s="44"/>
      <c r="M95" s="44" t="str">
        <f t="shared" si="5"/>
        <v/>
      </c>
      <c r="N95" s="44" t="s">
        <v>291</v>
      </c>
      <c r="O95" s="86"/>
    </row>
    <row r="96" spans="2:15" ht="25.5" hidden="1" x14ac:dyDescent="0.25">
      <c r="B96" s="82" t="s">
        <v>369</v>
      </c>
      <c r="C96" s="46" t="s">
        <v>148</v>
      </c>
      <c r="D96" s="44" t="s">
        <v>402</v>
      </c>
      <c r="E96" s="44" t="s">
        <v>204</v>
      </c>
      <c r="F96" s="44" t="s">
        <v>205</v>
      </c>
      <c r="G96" s="44" t="s">
        <v>190</v>
      </c>
      <c r="H96" s="44">
        <v>2024</v>
      </c>
      <c r="I96" s="44" t="s">
        <v>404</v>
      </c>
      <c r="J96" s="95">
        <v>45292</v>
      </c>
      <c r="K96" s="95">
        <v>45657</v>
      </c>
      <c r="L96" s="44"/>
      <c r="M96" s="44" t="str">
        <f t="shared" si="5"/>
        <v/>
      </c>
      <c r="N96" s="142" t="s">
        <v>408</v>
      </c>
      <c r="O96" s="86"/>
    </row>
    <row r="97" spans="1:15" ht="102" hidden="1" x14ac:dyDescent="0.25">
      <c r="B97" s="82" t="s">
        <v>368</v>
      </c>
      <c r="C97" s="46" t="s">
        <v>386</v>
      </c>
      <c r="D97" s="46" t="s">
        <v>274</v>
      </c>
      <c r="E97" s="44" t="s">
        <v>150</v>
      </c>
      <c r="F97" s="46" t="s">
        <v>267</v>
      </c>
      <c r="G97" s="78" t="s">
        <v>364</v>
      </c>
      <c r="H97" s="44">
        <v>2024</v>
      </c>
      <c r="I97" s="46" t="s">
        <v>353</v>
      </c>
      <c r="J97" s="95">
        <v>45292</v>
      </c>
      <c r="K97" s="95">
        <v>45657</v>
      </c>
      <c r="L97" s="96">
        <v>45657</v>
      </c>
      <c r="M97" s="78">
        <f t="shared" si="5"/>
        <v>0</v>
      </c>
      <c r="N97" s="44" t="s">
        <v>291</v>
      </c>
      <c r="O97" s="86"/>
    </row>
    <row r="98" spans="1:15" ht="63.75" hidden="1" x14ac:dyDescent="0.25">
      <c r="B98" s="82" t="s">
        <v>367</v>
      </c>
      <c r="C98" s="46" t="s">
        <v>377</v>
      </c>
      <c r="D98" s="44" t="s">
        <v>319</v>
      </c>
      <c r="E98" s="44" t="s">
        <v>150</v>
      </c>
      <c r="F98" s="44" t="s">
        <v>318</v>
      </c>
      <c r="G98" s="44" t="s">
        <v>151</v>
      </c>
      <c r="H98" s="44">
        <v>2024</v>
      </c>
      <c r="I98" s="44" t="s">
        <v>326</v>
      </c>
      <c r="J98" s="95">
        <v>45292</v>
      </c>
      <c r="K98" s="95">
        <v>45657</v>
      </c>
      <c r="L98" s="44"/>
      <c r="M98" s="44" t="str">
        <f t="shared" si="5"/>
        <v/>
      </c>
      <c r="N98" s="44" t="s">
        <v>291</v>
      </c>
      <c r="O98" s="86"/>
    </row>
    <row r="99" spans="1:15" ht="51" hidden="1" x14ac:dyDescent="0.25">
      <c r="B99" s="82" t="s">
        <v>367</v>
      </c>
      <c r="C99" s="46" t="s">
        <v>378</v>
      </c>
      <c r="D99" s="44" t="s">
        <v>137</v>
      </c>
      <c r="E99" s="44" t="s">
        <v>135</v>
      </c>
      <c r="F99" s="44" t="s">
        <v>136</v>
      </c>
      <c r="G99" s="44" t="s">
        <v>131</v>
      </c>
      <c r="H99" s="44">
        <v>2024</v>
      </c>
      <c r="I99" s="44"/>
      <c r="J99" s="95">
        <v>45292</v>
      </c>
      <c r="K99" s="95">
        <v>45657</v>
      </c>
      <c r="L99" s="44"/>
      <c r="M99" s="44" t="str">
        <f t="shared" si="5"/>
        <v/>
      </c>
      <c r="N99" s="44" t="s">
        <v>291</v>
      </c>
      <c r="O99" s="86"/>
    </row>
    <row r="100" spans="1:15" ht="25.5" hidden="1" x14ac:dyDescent="0.25">
      <c r="B100" s="82" t="s">
        <v>369</v>
      </c>
      <c r="C100" s="46" t="s">
        <v>148</v>
      </c>
      <c r="D100" s="44" t="s">
        <v>295</v>
      </c>
      <c r="E100" s="44" t="s">
        <v>206</v>
      </c>
      <c r="F100" s="44" t="s">
        <v>207</v>
      </c>
      <c r="G100" s="44" t="s">
        <v>190</v>
      </c>
      <c r="H100" s="44">
        <v>2024</v>
      </c>
      <c r="I100" s="44" t="s">
        <v>404</v>
      </c>
      <c r="J100" s="95">
        <v>45292</v>
      </c>
      <c r="K100" s="95">
        <v>45657</v>
      </c>
      <c r="L100" s="44"/>
      <c r="M100" s="44" t="str">
        <f t="shared" si="5"/>
        <v/>
      </c>
      <c r="N100" s="142" t="s">
        <v>408</v>
      </c>
      <c r="O100" s="86"/>
    </row>
    <row r="101" spans="1:15" ht="38.25" hidden="1" x14ac:dyDescent="0.25">
      <c r="B101" s="82" t="s">
        <v>369</v>
      </c>
      <c r="C101" s="46" t="s">
        <v>148</v>
      </c>
      <c r="D101" s="44" t="s">
        <v>196</v>
      </c>
      <c r="E101" s="44" t="s">
        <v>197</v>
      </c>
      <c r="F101" s="44" t="s">
        <v>199</v>
      </c>
      <c r="G101" s="44" t="s">
        <v>198</v>
      </c>
      <c r="H101" s="44">
        <v>2024</v>
      </c>
      <c r="I101" s="44" t="s">
        <v>303</v>
      </c>
      <c r="J101" s="95">
        <v>45292</v>
      </c>
      <c r="K101" s="95">
        <v>45657</v>
      </c>
      <c r="L101" s="44"/>
      <c r="M101" s="44" t="str">
        <f t="shared" si="5"/>
        <v/>
      </c>
      <c r="N101" s="46" t="s">
        <v>291</v>
      </c>
      <c r="O101" s="86"/>
    </row>
    <row r="102" spans="1:15" ht="51" hidden="1" x14ac:dyDescent="0.25">
      <c r="B102" s="82" t="s">
        <v>368</v>
      </c>
      <c r="C102" s="46" t="s">
        <v>383</v>
      </c>
      <c r="D102" s="46" t="s">
        <v>276</v>
      </c>
      <c r="E102" s="46" t="s">
        <v>322</v>
      </c>
      <c r="F102" s="46" t="s">
        <v>261</v>
      </c>
      <c r="G102" s="46" t="s">
        <v>171</v>
      </c>
      <c r="H102" s="44">
        <v>2024</v>
      </c>
      <c r="I102" s="49" t="s">
        <v>334</v>
      </c>
      <c r="J102" s="95">
        <v>45292</v>
      </c>
      <c r="K102" s="95">
        <v>45657</v>
      </c>
      <c r="L102" s="96">
        <v>45657</v>
      </c>
      <c r="M102" s="81">
        <f t="shared" si="5"/>
        <v>0</v>
      </c>
      <c r="N102" s="44" t="s">
        <v>291</v>
      </c>
      <c r="O102" s="86"/>
    </row>
    <row r="103" spans="1:15" ht="25.5" hidden="1" x14ac:dyDescent="0.25">
      <c r="B103" s="82" t="s">
        <v>367</v>
      </c>
      <c r="C103" s="46" t="s">
        <v>373</v>
      </c>
      <c r="D103" s="44" t="s">
        <v>317</v>
      </c>
      <c r="E103" s="44" t="s">
        <v>142</v>
      </c>
      <c r="F103" s="44" t="s">
        <v>143</v>
      </c>
      <c r="G103" s="44" t="s">
        <v>144</v>
      </c>
      <c r="H103" s="44">
        <v>2024</v>
      </c>
      <c r="I103" s="44" t="s">
        <v>250</v>
      </c>
      <c r="J103" s="95">
        <v>45292</v>
      </c>
      <c r="K103" s="95">
        <v>45657</v>
      </c>
      <c r="L103" s="44"/>
      <c r="M103" s="44" t="str">
        <f t="shared" si="5"/>
        <v/>
      </c>
      <c r="N103" s="44" t="s">
        <v>291</v>
      </c>
      <c r="O103" s="86"/>
    </row>
    <row r="104" spans="1:15" ht="63.75" hidden="1" x14ac:dyDescent="0.25">
      <c r="B104" s="82" t="s">
        <v>60</v>
      </c>
      <c r="C104" s="46" t="s">
        <v>380</v>
      </c>
      <c r="D104" s="46" t="s">
        <v>223</v>
      </c>
      <c r="E104" s="46" t="s">
        <v>166</v>
      </c>
      <c r="F104" s="46" t="s">
        <v>224</v>
      </c>
      <c r="G104" s="46" t="s">
        <v>167</v>
      </c>
      <c r="H104" s="44">
        <v>2024</v>
      </c>
      <c r="I104" s="44" t="s">
        <v>326</v>
      </c>
      <c r="J104" s="96">
        <v>45292</v>
      </c>
      <c r="K104" s="96">
        <v>45657</v>
      </c>
      <c r="L104" s="46"/>
      <c r="M104" s="46" t="str">
        <f t="shared" si="5"/>
        <v/>
      </c>
      <c r="N104" s="44" t="s">
        <v>291</v>
      </c>
      <c r="O104" s="87"/>
    </row>
    <row r="105" spans="1:15" ht="63.75" hidden="1" x14ac:dyDescent="0.25">
      <c r="B105" s="82" t="s">
        <v>367</v>
      </c>
      <c r="C105" s="46" t="s">
        <v>376</v>
      </c>
      <c r="D105" s="44" t="s">
        <v>220</v>
      </c>
      <c r="E105" s="44" t="s">
        <v>150</v>
      </c>
      <c r="F105" s="44" t="s">
        <v>153</v>
      </c>
      <c r="G105" s="44" t="s">
        <v>151</v>
      </c>
      <c r="H105" s="44">
        <v>2024</v>
      </c>
      <c r="I105" s="44" t="s">
        <v>330</v>
      </c>
      <c r="J105" s="95">
        <v>45292</v>
      </c>
      <c r="K105" s="95">
        <v>45657</v>
      </c>
      <c r="L105" s="44"/>
      <c r="M105" s="44" t="str">
        <f t="shared" si="5"/>
        <v/>
      </c>
      <c r="N105" s="44" t="s">
        <v>291</v>
      </c>
      <c r="O105" s="86"/>
    </row>
    <row r="106" spans="1:15" ht="51" hidden="1" x14ac:dyDescent="0.25">
      <c r="A106" s="99" t="s">
        <v>397</v>
      </c>
      <c r="B106" s="82" t="s">
        <v>369</v>
      </c>
      <c r="C106" s="46" t="s">
        <v>148</v>
      </c>
      <c r="D106" s="44" t="s">
        <v>306</v>
      </c>
      <c r="E106" s="44" t="s">
        <v>307</v>
      </c>
      <c r="F106" s="44" t="s">
        <v>308</v>
      </c>
      <c r="G106" s="44" t="s">
        <v>208</v>
      </c>
      <c r="H106" s="44">
        <v>2024</v>
      </c>
      <c r="I106" s="44" t="s">
        <v>311</v>
      </c>
      <c r="J106" s="95">
        <v>45292</v>
      </c>
      <c r="K106" s="95">
        <v>45657</v>
      </c>
      <c r="L106" s="44"/>
      <c r="M106" s="44" t="str">
        <f t="shared" si="5"/>
        <v/>
      </c>
      <c r="N106" s="44" t="s">
        <v>291</v>
      </c>
      <c r="O106" s="86"/>
    </row>
    <row r="107" spans="1:15" ht="51" hidden="1" x14ac:dyDescent="0.25">
      <c r="B107" s="82" t="s">
        <v>369</v>
      </c>
      <c r="C107" s="46" t="s">
        <v>148</v>
      </c>
      <c r="D107" s="44" t="s">
        <v>209</v>
      </c>
      <c r="E107" s="44" t="s">
        <v>338</v>
      </c>
      <c r="F107" s="44" t="s">
        <v>211</v>
      </c>
      <c r="G107" s="44" t="s">
        <v>210</v>
      </c>
      <c r="H107" s="44">
        <v>2024</v>
      </c>
      <c r="I107" s="44" t="s">
        <v>401</v>
      </c>
      <c r="J107" s="130">
        <v>45292</v>
      </c>
      <c r="K107" s="130">
        <v>45657</v>
      </c>
      <c r="L107" s="44"/>
      <c r="M107" s="44" t="str">
        <f>IF(L107=0,"",L107-K108)</f>
        <v/>
      </c>
      <c r="N107" s="44" t="s">
        <v>291</v>
      </c>
      <c r="O107" s="86"/>
    </row>
    <row r="108" spans="1:15" ht="76.5" hidden="1" x14ac:dyDescent="0.25">
      <c r="B108" s="82" t="s">
        <v>369</v>
      </c>
      <c r="C108" s="46" t="s">
        <v>148</v>
      </c>
      <c r="D108" s="44" t="s">
        <v>200</v>
      </c>
      <c r="E108" s="44" t="s">
        <v>201</v>
      </c>
      <c r="F108" s="44" t="s">
        <v>203</v>
      </c>
      <c r="G108" s="44" t="s">
        <v>202</v>
      </c>
      <c r="H108" s="44">
        <v>2024</v>
      </c>
      <c r="I108" s="44" t="s">
        <v>349</v>
      </c>
      <c r="J108" s="130">
        <v>45292</v>
      </c>
      <c r="K108" s="130">
        <v>45657</v>
      </c>
      <c r="L108" s="44"/>
      <c r="M108" s="44" t="str">
        <f t="shared" ref="M108:M116" si="6">IF(L108=0,"",L108-K108)</f>
        <v/>
      </c>
      <c r="N108" s="44" t="s">
        <v>291</v>
      </c>
      <c r="O108" s="86"/>
    </row>
    <row r="109" spans="1:15" ht="38.25" hidden="1" x14ac:dyDescent="0.25">
      <c r="B109" s="82" t="s">
        <v>60</v>
      </c>
      <c r="C109" s="46" t="s">
        <v>381</v>
      </c>
      <c r="D109" s="46" t="s">
        <v>160</v>
      </c>
      <c r="E109" s="46" t="s">
        <v>159</v>
      </c>
      <c r="F109" s="46" t="s">
        <v>246</v>
      </c>
      <c r="G109" s="46" t="s">
        <v>161</v>
      </c>
      <c r="H109" s="44">
        <v>2024</v>
      </c>
      <c r="I109" s="49" t="s">
        <v>419</v>
      </c>
      <c r="J109" s="95">
        <v>45292</v>
      </c>
      <c r="K109" s="95">
        <v>45657</v>
      </c>
      <c r="L109" s="46"/>
      <c r="M109" s="46" t="str">
        <f t="shared" si="6"/>
        <v/>
      </c>
      <c r="N109" s="44" t="s">
        <v>291</v>
      </c>
      <c r="O109" s="87"/>
    </row>
    <row r="110" spans="1:15" ht="63.75" hidden="1" x14ac:dyDescent="0.25">
      <c r="B110" s="82" t="s">
        <v>60</v>
      </c>
      <c r="C110" s="46" t="s">
        <v>57</v>
      </c>
      <c r="D110" s="46" t="s">
        <v>222</v>
      </c>
      <c r="E110" s="46" t="s">
        <v>239</v>
      </c>
      <c r="F110" s="46" t="s">
        <v>240</v>
      </c>
      <c r="G110" s="46" t="s">
        <v>157</v>
      </c>
      <c r="H110" s="44">
        <v>2025</v>
      </c>
      <c r="I110" s="44" t="s">
        <v>415</v>
      </c>
      <c r="J110" s="95">
        <v>45566</v>
      </c>
      <c r="K110" s="95">
        <v>45747</v>
      </c>
      <c r="L110" s="46"/>
      <c r="M110" s="46" t="str">
        <f t="shared" si="6"/>
        <v/>
      </c>
      <c r="N110" s="44" t="s">
        <v>291</v>
      </c>
      <c r="O110" s="87"/>
    </row>
    <row r="111" spans="1:15" ht="140.25" hidden="1" x14ac:dyDescent="0.25">
      <c r="B111" s="82" t="s">
        <v>368</v>
      </c>
      <c r="C111" s="46" t="s">
        <v>388</v>
      </c>
      <c r="D111" s="46" t="s">
        <v>269</v>
      </c>
      <c r="E111" s="46" t="s">
        <v>266</v>
      </c>
      <c r="F111" s="46" t="s">
        <v>278</v>
      </c>
      <c r="G111" s="78" t="s">
        <v>362</v>
      </c>
      <c r="H111" s="44">
        <v>2025</v>
      </c>
      <c r="I111" s="46" t="s">
        <v>403</v>
      </c>
      <c r="J111" s="95">
        <v>45597</v>
      </c>
      <c r="K111" s="95">
        <v>45657</v>
      </c>
      <c r="L111" s="96">
        <v>45657</v>
      </c>
      <c r="M111" s="78">
        <f t="shared" si="6"/>
        <v>0</v>
      </c>
      <c r="N111" s="44" t="s">
        <v>291</v>
      </c>
      <c r="O111" s="86"/>
    </row>
    <row r="112" spans="1:15" ht="51" hidden="1" x14ac:dyDescent="0.25">
      <c r="B112" s="82" t="s">
        <v>368</v>
      </c>
      <c r="C112" s="46" t="s">
        <v>382</v>
      </c>
      <c r="D112" s="46" t="s">
        <v>268</v>
      </c>
      <c r="E112" s="46" t="s">
        <v>265</v>
      </c>
      <c r="F112" s="46" t="s">
        <v>277</v>
      </c>
      <c r="G112" s="44" t="s">
        <v>177</v>
      </c>
      <c r="H112" s="44">
        <v>2025</v>
      </c>
      <c r="I112" s="46" t="s">
        <v>270</v>
      </c>
      <c r="J112" s="95">
        <v>45658</v>
      </c>
      <c r="K112" s="95">
        <v>46022</v>
      </c>
      <c r="L112" s="96">
        <v>46022</v>
      </c>
      <c r="M112" s="78">
        <f t="shared" si="6"/>
        <v>0</v>
      </c>
      <c r="N112" s="44" t="s">
        <v>291</v>
      </c>
      <c r="O112" s="86"/>
    </row>
    <row r="113" spans="2:15" ht="102" hidden="1" x14ac:dyDescent="0.25">
      <c r="B113" s="82" t="s">
        <v>368</v>
      </c>
      <c r="C113" s="46" t="s">
        <v>385</v>
      </c>
      <c r="D113" s="46" t="s">
        <v>360</v>
      </c>
      <c r="E113" s="79" t="s">
        <v>361</v>
      </c>
      <c r="F113" s="46" t="s">
        <v>264</v>
      </c>
      <c r="G113" s="78" t="s">
        <v>363</v>
      </c>
      <c r="H113" s="44">
        <v>2025</v>
      </c>
      <c r="I113" s="49" t="s">
        <v>262</v>
      </c>
      <c r="J113" s="95">
        <v>45658</v>
      </c>
      <c r="K113" s="95">
        <v>46022</v>
      </c>
      <c r="L113" s="96">
        <v>46022</v>
      </c>
      <c r="M113" s="78">
        <f t="shared" si="6"/>
        <v>0</v>
      </c>
      <c r="N113" s="44" t="s">
        <v>291</v>
      </c>
      <c r="O113" s="86"/>
    </row>
    <row r="114" spans="2:15" ht="63.75" hidden="1" x14ac:dyDescent="0.25">
      <c r="B114" s="82" t="s">
        <v>367</v>
      </c>
      <c r="C114" s="46" t="s">
        <v>374</v>
      </c>
      <c r="D114" s="44" t="s">
        <v>147</v>
      </c>
      <c r="E114" s="44" t="s">
        <v>145</v>
      </c>
      <c r="F114" s="44" t="s">
        <v>146</v>
      </c>
      <c r="G114" s="46" t="s">
        <v>148</v>
      </c>
      <c r="H114" s="44">
        <v>2025</v>
      </c>
      <c r="I114" s="44" t="s">
        <v>323</v>
      </c>
      <c r="J114" s="95">
        <v>45658</v>
      </c>
      <c r="K114" s="95">
        <v>46022</v>
      </c>
      <c r="L114" s="44"/>
      <c r="M114" s="44" t="str">
        <f t="shared" si="6"/>
        <v/>
      </c>
      <c r="N114" s="44" t="s">
        <v>291</v>
      </c>
      <c r="O114" s="86"/>
    </row>
    <row r="115" spans="2:15" ht="51" hidden="1" x14ac:dyDescent="0.25">
      <c r="B115" s="82" t="s">
        <v>367</v>
      </c>
      <c r="C115" s="46" t="s">
        <v>379</v>
      </c>
      <c r="D115" s="44" t="s">
        <v>316</v>
      </c>
      <c r="E115" s="44" t="s">
        <v>129</v>
      </c>
      <c r="F115" s="44" t="s">
        <v>130</v>
      </c>
      <c r="G115" s="44" t="s">
        <v>131</v>
      </c>
      <c r="H115" s="44">
        <v>2025</v>
      </c>
      <c r="I115" s="44"/>
      <c r="J115" s="95">
        <v>45658</v>
      </c>
      <c r="K115" s="95">
        <v>46022</v>
      </c>
      <c r="L115" s="44"/>
      <c r="M115" s="44" t="str">
        <f t="shared" si="6"/>
        <v/>
      </c>
      <c r="N115" s="44" t="s">
        <v>291</v>
      </c>
      <c r="O115" s="86"/>
    </row>
    <row r="116" spans="2:15" ht="63.75" hidden="1" x14ac:dyDescent="0.25">
      <c r="B116" s="82" t="s">
        <v>367</v>
      </c>
      <c r="C116" s="46" t="s">
        <v>375</v>
      </c>
      <c r="D116" s="44" t="s">
        <v>314</v>
      </c>
      <c r="E116" s="44" t="s">
        <v>126</v>
      </c>
      <c r="F116" s="44" t="s">
        <v>247</v>
      </c>
      <c r="G116" s="44" t="s">
        <v>127</v>
      </c>
      <c r="H116" s="44">
        <v>2025</v>
      </c>
      <c r="I116" s="44" t="s">
        <v>320</v>
      </c>
      <c r="J116" s="95">
        <v>45658</v>
      </c>
      <c r="K116" s="95">
        <v>46022</v>
      </c>
      <c r="L116" s="44"/>
      <c r="M116" s="44" t="str">
        <f t="shared" si="6"/>
        <v/>
      </c>
      <c r="N116" s="44" t="s">
        <v>291</v>
      </c>
      <c r="O116" s="86"/>
    </row>
    <row r="117" spans="2:15" ht="38.25" hidden="1" x14ac:dyDescent="0.25">
      <c r="B117" s="82" t="s">
        <v>370</v>
      </c>
      <c r="C117" s="46" t="s">
        <v>389</v>
      </c>
      <c r="D117" s="46" t="s">
        <v>285</v>
      </c>
      <c r="E117" s="46" t="s">
        <v>286</v>
      </c>
      <c r="F117" s="46" t="s">
        <v>287</v>
      </c>
      <c r="G117" s="46" t="s">
        <v>289</v>
      </c>
      <c r="H117" s="44">
        <v>2025</v>
      </c>
      <c r="I117" s="44" t="s">
        <v>288</v>
      </c>
      <c r="J117" s="130">
        <v>45658</v>
      </c>
      <c r="K117" s="130">
        <v>46022</v>
      </c>
      <c r="L117" s="46"/>
      <c r="M117" s="46" t="str">
        <f>IF(L117=0,"",L117-K118)</f>
        <v/>
      </c>
      <c r="N117" s="44" t="s">
        <v>291</v>
      </c>
      <c r="O117" s="86"/>
    </row>
    <row r="118" spans="2:15" ht="25.5" hidden="1" x14ac:dyDescent="0.25">
      <c r="B118" s="82" t="s">
        <v>370</v>
      </c>
      <c r="C118" s="46" t="s">
        <v>389</v>
      </c>
      <c r="D118" s="96" t="s">
        <v>293</v>
      </c>
      <c r="E118" s="96" t="s">
        <v>103</v>
      </c>
      <c r="F118" s="46" t="s">
        <v>182</v>
      </c>
      <c r="G118" s="46" t="s">
        <v>289</v>
      </c>
      <c r="H118" s="44">
        <v>2025</v>
      </c>
      <c r="I118" s="44" t="s">
        <v>292</v>
      </c>
      <c r="J118" s="95">
        <v>45658</v>
      </c>
      <c r="K118" s="95">
        <v>46022</v>
      </c>
      <c r="L118" s="46"/>
      <c r="M118" s="46" t="str">
        <f t="shared" ref="M118:M141" si="7">IF(L118=0,"",L118-K118)</f>
        <v/>
      </c>
      <c r="N118" s="44" t="s">
        <v>291</v>
      </c>
      <c r="O118" s="86"/>
    </row>
    <row r="119" spans="2:15" ht="38.25" hidden="1" x14ac:dyDescent="0.25">
      <c r="B119" s="82" t="s">
        <v>60</v>
      </c>
      <c r="C119" s="46" t="s">
        <v>392</v>
      </c>
      <c r="D119" s="46" t="s">
        <v>236</v>
      </c>
      <c r="E119" s="46" t="s">
        <v>237</v>
      </c>
      <c r="F119" s="46" t="s">
        <v>238</v>
      </c>
      <c r="G119" s="46" t="s">
        <v>59</v>
      </c>
      <c r="H119" s="44">
        <v>2025</v>
      </c>
      <c r="I119" s="98" t="s">
        <v>321</v>
      </c>
      <c r="J119" s="95">
        <v>45658</v>
      </c>
      <c r="K119" s="95">
        <v>46022</v>
      </c>
      <c r="L119" s="46"/>
      <c r="M119" s="46" t="str">
        <f t="shared" si="7"/>
        <v/>
      </c>
      <c r="N119" s="44" t="s">
        <v>291</v>
      </c>
      <c r="O119" s="87"/>
    </row>
    <row r="120" spans="2:15" ht="102" hidden="1" x14ac:dyDescent="0.25">
      <c r="B120" s="82" t="s">
        <v>60</v>
      </c>
      <c r="C120" s="46" t="s">
        <v>392</v>
      </c>
      <c r="D120" s="46" t="s">
        <v>235</v>
      </c>
      <c r="E120" s="46" t="s">
        <v>228</v>
      </c>
      <c r="F120" s="46" t="s">
        <v>226</v>
      </c>
      <c r="G120" s="46" t="s">
        <v>227</v>
      </c>
      <c r="H120" s="44">
        <v>2025</v>
      </c>
      <c r="I120" s="49" t="s">
        <v>243</v>
      </c>
      <c r="J120" s="95">
        <v>45658</v>
      </c>
      <c r="K120" s="95">
        <v>46022</v>
      </c>
      <c r="L120" s="46"/>
      <c r="M120" s="46" t="str">
        <f t="shared" si="7"/>
        <v/>
      </c>
      <c r="N120" s="44" t="s">
        <v>291</v>
      </c>
      <c r="O120" s="87"/>
    </row>
    <row r="121" spans="2:15" ht="51" hidden="1" x14ac:dyDescent="0.25">
      <c r="B121" s="82" t="s">
        <v>369</v>
      </c>
      <c r="C121" s="46" t="s">
        <v>148</v>
      </c>
      <c r="D121" s="44" t="s">
        <v>212</v>
      </c>
      <c r="E121" s="44" t="s">
        <v>213</v>
      </c>
      <c r="F121" s="44" t="s">
        <v>214</v>
      </c>
      <c r="G121" s="44" t="s">
        <v>190</v>
      </c>
      <c r="H121" s="44">
        <v>2025</v>
      </c>
      <c r="I121" s="44" t="s">
        <v>340</v>
      </c>
      <c r="J121" s="95">
        <v>45658</v>
      </c>
      <c r="K121" s="95">
        <v>46022</v>
      </c>
      <c r="L121" s="44"/>
      <c r="M121" s="44" t="str">
        <f t="shared" si="7"/>
        <v/>
      </c>
      <c r="N121" s="44" t="s">
        <v>291</v>
      </c>
      <c r="O121" s="86"/>
    </row>
    <row r="122" spans="2:15" ht="76.5" hidden="1" x14ac:dyDescent="0.25">
      <c r="B122" s="82" t="s">
        <v>369</v>
      </c>
      <c r="C122" s="46" t="s">
        <v>148</v>
      </c>
      <c r="D122" s="44" t="s">
        <v>188</v>
      </c>
      <c r="E122" s="44" t="s">
        <v>189</v>
      </c>
      <c r="F122" s="44" t="s">
        <v>191</v>
      </c>
      <c r="G122" s="44" t="s">
        <v>190</v>
      </c>
      <c r="H122" s="44">
        <v>2025</v>
      </c>
      <c r="I122" s="44" t="s">
        <v>345</v>
      </c>
      <c r="J122" s="95">
        <v>45658</v>
      </c>
      <c r="K122" s="95">
        <v>46022</v>
      </c>
      <c r="L122" s="44"/>
      <c r="M122" s="44" t="str">
        <f t="shared" si="7"/>
        <v/>
      </c>
      <c r="N122" s="46" t="s">
        <v>291</v>
      </c>
      <c r="O122" s="86"/>
    </row>
    <row r="123" spans="2:15" ht="89.25" hidden="1" x14ac:dyDescent="0.25">
      <c r="B123" s="82" t="s">
        <v>369</v>
      </c>
      <c r="C123" s="46" t="s">
        <v>148</v>
      </c>
      <c r="D123" s="44" t="s">
        <v>192</v>
      </c>
      <c r="E123" s="44" t="s">
        <v>193</v>
      </c>
      <c r="F123" s="44" t="s">
        <v>195</v>
      </c>
      <c r="G123" s="44" t="s">
        <v>194</v>
      </c>
      <c r="H123" s="44">
        <v>2025</v>
      </c>
      <c r="I123" s="44" t="s">
        <v>304</v>
      </c>
      <c r="J123" s="95">
        <v>45658</v>
      </c>
      <c r="K123" s="95">
        <v>46022</v>
      </c>
      <c r="L123" s="44"/>
      <c r="M123" s="44" t="str">
        <f t="shared" si="7"/>
        <v/>
      </c>
      <c r="N123" s="44" t="s">
        <v>291</v>
      </c>
      <c r="O123" s="86"/>
    </row>
    <row r="124" spans="2:15" ht="38.25" hidden="1" x14ac:dyDescent="0.25">
      <c r="B124" s="82" t="s">
        <v>367</v>
      </c>
      <c r="C124" s="46" t="s">
        <v>372</v>
      </c>
      <c r="D124" s="44" t="s">
        <v>140</v>
      </c>
      <c r="E124" s="44" t="s">
        <v>248</v>
      </c>
      <c r="F124" s="44" t="s">
        <v>139</v>
      </c>
      <c r="G124" s="44" t="s">
        <v>141</v>
      </c>
      <c r="H124" s="44">
        <v>2025</v>
      </c>
      <c r="I124" s="44" t="s">
        <v>348</v>
      </c>
      <c r="J124" s="95">
        <v>45658</v>
      </c>
      <c r="K124" s="95">
        <v>46022</v>
      </c>
      <c r="L124" s="44"/>
      <c r="M124" s="44" t="str">
        <f t="shared" si="7"/>
        <v/>
      </c>
      <c r="N124" s="44" t="s">
        <v>291</v>
      </c>
      <c r="O124" s="86"/>
    </row>
    <row r="125" spans="2:15" ht="76.5" hidden="1" x14ac:dyDescent="0.25">
      <c r="B125" s="82" t="s">
        <v>368</v>
      </c>
      <c r="C125" s="46" t="s">
        <v>384</v>
      </c>
      <c r="D125" s="46" t="s">
        <v>259</v>
      </c>
      <c r="E125" s="46" t="s">
        <v>255</v>
      </c>
      <c r="F125" s="46" t="s">
        <v>254</v>
      </c>
      <c r="G125" s="46" t="s">
        <v>168</v>
      </c>
      <c r="H125" s="44">
        <v>2025</v>
      </c>
      <c r="I125" s="49" t="s">
        <v>257</v>
      </c>
      <c r="J125" s="95">
        <v>45658</v>
      </c>
      <c r="K125" s="95">
        <v>46022</v>
      </c>
      <c r="L125" s="96">
        <v>46022</v>
      </c>
      <c r="M125" s="46">
        <f t="shared" si="7"/>
        <v>0</v>
      </c>
      <c r="N125" s="44" t="s">
        <v>291</v>
      </c>
      <c r="O125" s="86"/>
    </row>
    <row r="126" spans="2:15" ht="63.75" hidden="1" x14ac:dyDescent="0.25">
      <c r="B126" s="82" t="s">
        <v>370</v>
      </c>
      <c r="C126" s="46" t="s">
        <v>389</v>
      </c>
      <c r="D126" s="46" t="s">
        <v>284</v>
      </c>
      <c r="E126" s="46" t="s">
        <v>283</v>
      </c>
      <c r="F126" s="46" t="s">
        <v>282</v>
      </c>
      <c r="G126" s="46" t="s">
        <v>289</v>
      </c>
      <c r="H126" s="44">
        <v>2025</v>
      </c>
      <c r="I126" s="44" t="s">
        <v>406</v>
      </c>
      <c r="J126" s="95">
        <v>45658</v>
      </c>
      <c r="K126" s="95">
        <v>46022</v>
      </c>
      <c r="L126" s="46"/>
      <c r="M126" s="46" t="str">
        <f t="shared" si="7"/>
        <v/>
      </c>
      <c r="N126" s="44" t="s">
        <v>291</v>
      </c>
      <c r="O126" s="86"/>
    </row>
    <row r="127" spans="2:15" ht="63.75" hidden="1" x14ac:dyDescent="0.25">
      <c r="B127" s="82" t="s">
        <v>60</v>
      </c>
      <c r="C127" s="46" t="s">
        <v>380</v>
      </c>
      <c r="D127" s="46" t="s">
        <v>400</v>
      </c>
      <c r="E127" s="46" t="s">
        <v>221</v>
      </c>
      <c r="F127" s="46" t="s">
        <v>225</v>
      </c>
      <c r="G127" s="46" t="s">
        <v>165</v>
      </c>
      <c r="H127" s="44">
        <v>2025</v>
      </c>
      <c r="I127" s="46" t="s">
        <v>357</v>
      </c>
      <c r="J127" s="95">
        <v>45658</v>
      </c>
      <c r="K127" s="95">
        <v>46022</v>
      </c>
      <c r="L127" s="46"/>
      <c r="M127" s="46" t="str">
        <f t="shared" si="7"/>
        <v/>
      </c>
      <c r="N127" s="44" t="s">
        <v>291</v>
      </c>
      <c r="O127" s="87"/>
    </row>
    <row r="128" spans="2:15" ht="63.75" hidden="1" x14ac:dyDescent="0.25">
      <c r="B128" s="82" t="s">
        <v>368</v>
      </c>
      <c r="C128" s="46" t="s">
        <v>377</v>
      </c>
      <c r="D128" s="46" t="s">
        <v>273</v>
      </c>
      <c r="E128" s="46" t="s">
        <v>279</v>
      </c>
      <c r="F128" s="44" t="s">
        <v>280</v>
      </c>
      <c r="G128" s="78" t="s">
        <v>281</v>
      </c>
      <c r="H128" s="44">
        <v>2025</v>
      </c>
      <c r="I128" s="44" t="s">
        <v>327</v>
      </c>
      <c r="J128" s="95">
        <v>45658</v>
      </c>
      <c r="K128" s="95">
        <v>46022</v>
      </c>
      <c r="L128" s="96">
        <v>46022</v>
      </c>
      <c r="M128" s="78">
        <f t="shared" si="7"/>
        <v>0</v>
      </c>
      <c r="N128" s="44" t="s">
        <v>291</v>
      </c>
      <c r="O128" s="86"/>
    </row>
    <row r="129" spans="2:15" ht="38.25" hidden="1" x14ac:dyDescent="0.25">
      <c r="B129" s="82" t="s">
        <v>367</v>
      </c>
      <c r="C129" s="46" t="s">
        <v>58</v>
      </c>
      <c r="D129" s="44" t="s">
        <v>315</v>
      </c>
      <c r="E129" s="44" t="s">
        <v>132</v>
      </c>
      <c r="F129" s="44" t="s">
        <v>133</v>
      </c>
      <c r="G129" s="44" t="s">
        <v>67</v>
      </c>
      <c r="H129" s="44">
        <v>2025</v>
      </c>
      <c r="I129" s="44"/>
      <c r="J129" s="95">
        <v>45658</v>
      </c>
      <c r="K129" s="95">
        <v>46022</v>
      </c>
      <c r="L129" s="44"/>
      <c r="M129" s="44" t="str">
        <f t="shared" si="7"/>
        <v/>
      </c>
      <c r="N129" s="44" t="s">
        <v>291</v>
      </c>
      <c r="O129" s="86"/>
    </row>
    <row r="130" spans="2:15" ht="76.5" hidden="1" x14ac:dyDescent="0.25">
      <c r="B130" s="82" t="s">
        <v>369</v>
      </c>
      <c r="C130" s="46" t="s">
        <v>148</v>
      </c>
      <c r="D130" s="44" t="s">
        <v>184</v>
      </c>
      <c r="E130" s="44" t="s">
        <v>185</v>
      </c>
      <c r="F130" s="44" t="s">
        <v>187</v>
      </c>
      <c r="G130" s="44" t="s">
        <v>186</v>
      </c>
      <c r="H130" s="44">
        <v>2025</v>
      </c>
      <c r="I130" s="44" t="s">
        <v>296</v>
      </c>
      <c r="J130" s="95">
        <v>45658</v>
      </c>
      <c r="K130" s="95">
        <v>46022</v>
      </c>
      <c r="L130" s="44"/>
      <c r="M130" s="44" t="str">
        <f t="shared" si="7"/>
        <v/>
      </c>
      <c r="N130" s="44" t="s">
        <v>291</v>
      </c>
      <c r="O130" s="86"/>
    </row>
    <row r="131" spans="2:15" ht="38.25" hidden="1" x14ac:dyDescent="0.25">
      <c r="B131" s="82" t="s">
        <v>369</v>
      </c>
      <c r="C131" s="46" t="s">
        <v>148</v>
      </c>
      <c r="D131" s="44" t="s">
        <v>402</v>
      </c>
      <c r="E131" s="44" t="s">
        <v>204</v>
      </c>
      <c r="F131" s="44" t="s">
        <v>205</v>
      </c>
      <c r="G131" s="44" t="s">
        <v>190</v>
      </c>
      <c r="H131" s="44">
        <v>2025</v>
      </c>
      <c r="I131" s="44" t="s">
        <v>297</v>
      </c>
      <c r="J131" s="95">
        <v>45658</v>
      </c>
      <c r="K131" s="95">
        <v>46022</v>
      </c>
      <c r="L131" s="44"/>
      <c r="M131" s="44" t="str">
        <f t="shared" si="7"/>
        <v/>
      </c>
      <c r="N131" s="46" t="s">
        <v>291</v>
      </c>
      <c r="O131" s="86"/>
    </row>
    <row r="132" spans="2:15" ht="102" hidden="1" x14ac:dyDescent="0.25">
      <c r="B132" s="82" t="s">
        <v>368</v>
      </c>
      <c r="C132" s="46" t="s">
        <v>386</v>
      </c>
      <c r="D132" s="46" t="s">
        <v>274</v>
      </c>
      <c r="E132" s="44" t="s">
        <v>150</v>
      </c>
      <c r="F132" s="46" t="s">
        <v>267</v>
      </c>
      <c r="G132" s="78" t="s">
        <v>364</v>
      </c>
      <c r="H132" s="44">
        <v>2025</v>
      </c>
      <c r="I132" s="46" t="s">
        <v>354</v>
      </c>
      <c r="J132" s="95">
        <v>45658</v>
      </c>
      <c r="K132" s="95">
        <v>46022</v>
      </c>
      <c r="L132" s="96">
        <v>46022</v>
      </c>
      <c r="M132" s="78">
        <f t="shared" si="7"/>
        <v>0</v>
      </c>
      <c r="N132" s="44" t="s">
        <v>291</v>
      </c>
      <c r="O132" s="86"/>
    </row>
    <row r="133" spans="2:15" ht="63.75" hidden="1" x14ac:dyDescent="0.25">
      <c r="B133" s="82" t="s">
        <v>367</v>
      </c>
      <c r="C133" s="46" t="s">
        <v>377</v>
      </c>
      <c r="D133" s="44" t="s">
        <v>319</v>
      </c>
      <c r="E133" s="44" t="s">
        <v>150</v>
      </c>
      <c r="F133" s="44" t="s">
        <v>318</v>
      </c>
      <c r="G133" s="44" t="s">
        <v>151</v>
      </c>
      <c r="H133" s="44">
        <v>2025</v>
      </c>
      <c r="I133" s="44" t="s">
        <v>327</v>
      </c>
      <c r="J133" s="95">
        <v>45658</v>
      </c>
      <c r="K133" s="95">
        <v>46022</v>
      </c>
      <c r="L133" s="44"/>
      <c r="M133" s="44" t="str">
        <f t="shared" si="7"/>
        <v/>
      </c>
      <c r="N133" s="44" t="s">
        <v>291</v>
      </c>
      <c r="O133" s="86"/>
    </row>
    <row r="134" spans="2:15" ht="51" hidden="1" x14ac:dyDescent="0.25">
      <c r="B134" s="82" t="s">
        <v>367</v>
      </c>
      <c r="C134" s="46" t="s">
        <v>378</v>
      </c>
      <c r="D134" s="44" t="s">
        <v>137</v>
      </c>
      <c r="E134" s="44" t="s">
        <v>135</v>
      </c>
      <c r="F134" s="44" t="s">
        <v>136</v>
      </c>
      <c r="G134" s="44" t="s">
        <v>131</v>
      </c>
      <c r="H134" s="44">
        <v>2025</v>
      </c>
      <c r="I134" s="44"/>
      <c r="J134" s="95">
        <v>45658</v>
      </c>
      <c r="K134" s="95">
        <v>46022</v>
      </c>
      <c r="L134" s="44"/>
      <c r="M134" s="44" t="str">
        <f t="shared" si="7"/>
        <v/>
      </c>
      <c r="N134" s="44" t="s">
        <v>291</v>
      </c>
      <c r="O134" s="86"/>
    </row>
    <row r="135" spans="2:15" ht="25.5" hidden="1" x14ac:dyDescent="0.25">
      <c r="B135" s="82" t="s">
        <v>369</v>
      </c>
      <c r="C135" s="46" t="s">
        <v>148</v>
      </c>
      <c r="D135" s="44" t="s">
        <v>295</v>
      </c>
      <c r="E135" s="44" t="s">
        <v>206</v>
      </c>
      <c r="F135" s="44" t="s">
        <v>207</v>
      </c>
      <c r="G135" s="44" t="s">
        <v>190</v>
      </c>
      <c r="H135" s="44">
        <v>2025</v>
      </c>
      <c r="I135" s="44" t="s">
        <v>298</v>
      </c>
      <c r="J135" s="95">
        <v>45658</v>
      </c>
      <c r="K135" s="95">
        <v>46022</v>
      </c>
      <c r="L135" s="44"/>
      <c r="M135" s="44" t="str">
        <f t="shared" si="7"/>
        <v/>
      </c>
      <c r="N135" s="46" t="s">
        <v>291</v>
      </c>
      <c r="O135" s="86"/>
    </row>
    <row r="136" spans="2:15" ht="38.25" hidden="1" x14ac:dyDescent="0.25">
      <c r="B136" s="82" t="s">
        <v>369</v>
      </c>
      <c r="C136" s="46" t="s">
        <v>148</v>
      </c>
      <c r="D136" s="44" t="s">
        <v>196</v>
      </c>
      <c r="E136" s="44" t="s">
        <v>197</v>
      </c>
      <c r="F136" s="44" t="s">
        <v>199</v>
      </c>
      <c r="G136" s="44" t="s">
        <v>198</v>
      </c>
      <c r="H136" s="44">
        <v>2025</v>
      </c>
      <c r="I136" s="44" t="s">
        <v>299</v>
      </c>
      <c r="J136" s="95">
        <v>45658</v>
      </c>
      <c r="K136" s="95">
        <v>46022</v>
      </c>
      <c r="L136" s="44"/>
      <c r="M136" s="44" t="str">
        <f t="shared" si="7"/>
        <v/>
      </c>
      <c r="N136" s="46" t="s">
        <v>291</v>
      </c>
      <c r="O136" s="86"/>
    </row>
    <row r="137" spans="2:15" ht="51" hidden="1" x14ac:dyDescent="0.25">
      <c r="B137" s="82" t="s">
        <v>368</v>
      </c>
      <c r="C137" s="46" t="s">
        <v>383</v>
      </c>
      <c r="D137" s="46" t="s">
        <v>276</v>
      </c>
      <c r="E137" s="46" t="s">
        <v>322</v>
      </c>
      <c r="F137" s="46" t="s">
        <v>261</v>
      </c>
      <c r="G137" s="46" t="s">
        <v>171</v>
      </c>
      <c r="H137" s="44">
        <v>2025</v>
      </c>
      <c r="I137" s="49" t="s">
        <v>335</v>
      </c>
      <c r="J137" s="95">
        <v>45658</v>
      </c>
      <c r="K137" s="95">
        <v>46022</v>
      </c>
      <c r="L137" s="96">
        <v>46022</v>
      </c>
      <c r="M137" s="81">
        <f t="shared" si="7"/>
        <v>0</v>
      </c>
      <c r="N137" s="44" t="s">
        <v>291</v>
      </c>
      <c r="O137" s="86"/>
    </row>
    <row r="138" spans="2:15" ht="25.5" hidden="1" x14ac:dyDescent="0.25">
      <c r="B138" s="82" t="s">
        <v>367</v>
      </c>
      <c r="C138" s="46" t="s">
        <v>373</v>
      </c>
      <c r="D138" s="44" t="s">
        <v>317</v>
      </c>
      <c r="E138" s="44" t="s">
        <v>142</v>
      </c>
      <c r="F138" s="44" t="s">
        <v>143</v>
      </c>
      <c r="G138" s="44" t="s">
        <v>144</v>
      </c>
      <c r="H138" s="44">
        <v>2025</v>
      </c>
      <c r="I138" s="44" t="s">
        <v>250</v>
      </c>
      <c r="J138" s="95">
        <v>45658</v>
      </c>
      <c r="K138" s="95">
        <v>46022</v>
      </c>
      <c r="L138" s="44"/>
      <c r="M138" s="44" t="str">
        <f t="shared" si="7"/>
        <v/>
      </c>
      <c r="N138" s="44" t="s">
        <v>291</v>
      </c>
      <c r="O138" s="86"/>
    </row>
    <row r="139" spans="2:15" ht="63.75" hidden="1" x14ac:dyDescent="0.25">
      <c r="B139" s="82" t="s">
        <v>60</v>
      </c>
      <c r="C139" s="46" t="s">
        <v>380</v>
      </c>
      <c r="D139" s="46" t="s">
        <v>223</v>
      </c>
      <c r="E139" s="46" t="s">
        <v>166</v>
      </c>
      <c r="F139" s="46" t="s">
        <v>224</v>
      </c>
      <c r="G139" s="46" t="s">
        <v>167</v>
      </c>
      <c r="H139" s="44">
        <v>2025</v>
      </c>
      <c r="I139" s="44" t="s">
        <v>327</v>
      </c>
      <c r="J139" s="96">
        <v>45658</v>
      </c>
      <c r="K139" s="96">
        <v>46022</v>
      </c>
      <c r="L139" s="46"/>
      <c r="M139" s="46" t="str">
        <f t="shared" si="7"/>
        <v/>
      </c>
      <c r="N139" s="44" t="s">
        <v>291</v>
      </c>
      <c r="O139" s="87"/>
    </row>
    <row r="140" spans="2:15" ht="63.75" hidden="1" x14ac:dyDescent="0.25">
      <c r="B140" s="82" t="s">
        <v>367</v>
      </c>
      <c r="C140" s="46" t="s">
        <v>376</v>
      </c>
      <c r="D140" s="44" t="s">
        <v>220</v>
      </c>
      <c r="E140" s="44" t="s">
        <v>150</v>
      </c>
      <c r="F140" s="44" t="s">
        <v>153</v>
      </c>
      <c r="G140" s="44" t="s">
        <v>151</v>
      </c>
      <c r="H140" s="44">
        <v>2025</v>
      </c>
      <c r="I140" s="44" t="s">
        <v>331</v>
      </c>
      <c r="J140" s="95">
        <v>45658</v>
      </c>
      <c r="K140" s="95">
        <v>46022</v>
      </c>
      <c r="L140" s="44"/>
      <c r="M140" s="44" t="str">
        <f t="shared" si="7"/>
        <v/>
      </c>
      <c r="N140" s="44" t="s">
        <v>291</v>
      </c>
      <c r="O140" s="86"/>
    </row>
    <row r="141" spans="2:15" ht="51" hidden="1" x14ac:dyDescent="0.25">
      <c r="B141" s="82" t="s">
        <v>369</v>
      </c>
      <c r="C141" s="46" t="s">
        <v>148</v>
      </c>
      <c r="D141" s="44" t="s">
        <v>306</v>
      </c>
      <c r="E141" s="44" t="s">
        <v>307</v>
      </c>
      <c r="F141" s="44" t="s">
        <v>308</v>
      </c>
      <c r="G141" s="44" t="s">
        <v>208</v>
      </c>
      <c r="H141" s="44">
        <v>2025</v>
      </c>
      <c r="I141" s="44" t="s">
        <v>312</v>
      </c>
      <c r="J141" s="95">
        <v>45658</v>
      </c>
      <c r="K141" s="95">
        <v>46022</v>
      </c>
      <c r="L141" s="44"/>
      <c r="M141" s="44" t="str">
        <f t="shared" si="7"/>
        <v/>
      </c>
      <c r="N141" s="44" t="s">
        <v>291</v>
      </c>
      <c r="O141" s="86"/>
    </row>
    <row r="142" spans="2:15" ht="51" hidden="1" x14ac:dyDescent="0.25">
      <c r="B142" s="82" t="s">
        <v>369</v>
      </c>
      <c r="C142" s="46" t="s">
        <v>148</v>
      </c>
      <c r="D142" s="44" t="s">
        <v>209</v>
      </c>
      <c r="E142" s="44" t="s">
        <v>338</v>
      </c>
      <c r="F142" s="44" t="s">
        <v>211</v>
      </c>
      <c r="G142" s="44" t="s">
        <v>210</v>
      </c>
      <c r="H142" s="44">
        <v>2025</v>
      </c>
      <c r="I142" s="44" t="s">
        <v>401</v>
      </c>
      <c r="J142" s="130">
        <v>45658</v>
      </c>
      <c r="K142" s="130">
        <v>46022</v>
      </c>
      <c r="L142" s="44"/>
      <c r="M142" s="44" t="str">
        <f>IF(L142=0,"",L142-K143)</f>
        <v/>
      </c>
      <c r="N142" s="44" t="s">
        <v>291</v>
      </c>
      <c r="O142" s="86"/>
    </row>
    <row r="143" spans="2:15" ht="76.5" hidden="1" x14ac:dyDescent="0.25">
      <c r="B143" s="82" t="s">
        <v>369</v>
      </c>
      <c r="C143" s="46" t="s">
        <v>148</v>
      </c>
      <c r="D143" s="44" t="s">
        <v>200</v>
      </c>
      <c r="E143" s="44" t="s">
        <v>201</v>
      </c>
      <c r="F143" s="44" t="s">
        <v>203</v>
      </c>
      <c r="G143" s="44" t="s">
        <v>202</v>
      </c>
      <c r="H143" s="44">
        <v>2025</v>
      </c>
      <c r="I143" s="44" t="s">
        <v>349</v>
      </c>
      <c r="J143" s="130">
        <v>45658</v>
      </c>
      <c r="K143" s="130">
        <v>46022</v>
      </c>
      <c r="L143" s="44"/>
      <c r="M143" s="44" t="str">
        <f t="shared" ref="M143:M151" si="8">IF(L143=0,"",L143-K143)</f>
        <v/>
      </c>
      <c r="N143" s="44" t="s">
        <v>291</v>
      </c>
      <c r="O143" s="86"/>
    </row>
    <row r="144" spans="2:15" ht="38.25" hidden="1" x14ac:dyDescent="0.25">
      <c r="B144" s="82" t="s">
        <v>60</v>
      </c>
      <c r="C144" s="46" t="s">
        <v>381</v>
      </c>
      <c r="D144" s="46" t="s">
        <v>160</v>
      </c>
      <c r="E144" s="46" t="s">
        <v>159</v>
      </c>
      <c r="F144" s="46" t="s">
        <v>246</v>
      </c>
      <c r="G144" s="46" t="s">
        <v>161</v>
      </c>
      <c r="H144" s="44">
        <v>2025</v>
      </c>
      <c r="I144" s="49" t="s">
        <v>420</v>
      </c>
      <c r="J144" s="95">
        <v>45658</v>
      </c>
      <c r="K144" s="95">
        <v>46022</v>
      </c>
      <c r="L144" s="46"/>
      <c r="M144" s="46" t="str">
        <f t="shared" si="8"/>
        <v/>
      </c>
      <c r="N144" s="44" t="s">
        <v>291</v>
      </c>
      <c r="O144" s="87"/>
    </row>
    <row r="145" spans="2:15" ht="63.75" hidden="1" x14ac:dyDescent="0.25">
      <c r="B145" s="82" t="s">
        <v>60</v>
      </c>
      <c r="C145" s="46" t="s">
        <v>57</v>
      </c>
      <c r="D145" s="46" t="s">
        <v>222</v>
      </c>
      <c r="E145" s="46" t="s">
        <v>239</v>
      </c>
      <c r="F145" s="46" t="s">
        <v>240</v>
      </c>
      <c r="G145" s="46" t="s">
        <v>157</v>
      </c>
      <c r="H145" s="44">
        <v>2026</v>
      </c>
      <c r="I145" s="44" t="s">
        <v>415</v>
      </c>
      <c r="J145" s="95">
        <v>45931</v>
      </c>
      <c r="K145" s="95">
        <v>46112</v>
      </c>
      <c r="L145" s="46"/>
      <c r="M145" s="46" t="str">
        <f t="shared" si="8"/>
        <v/>
      </c>
      <c r="N145" s="44" t="s">
        <v>291</v>
      </c>
      <c r="O145" s="87"/>
    </row>
    <row r="146" spans="2:15" ht="140.25" hidden="1" x14ac:dyDescent="0.25">
      <c r="B146" s="82" t="s">
        <v>368</v>
      </c>
      <c r="C146" s="46" t="s">
        <v>388</v>
      </c>
      <c r="D146" s="46" t="s">
        <v>269</v>
      </c>
      <c r="E146" s="46" t="s">
        <v>266</v>
      </c>
      <c r="F146" s="46" t="s">
        <v>278</v>
      </c>
      <c r="G146" s="78" t="s">
        <v>362</v>
      </c>
      <c r="H146" s="44">
        <v>2026</v>
      </c>
      <c r="I146" s="46" t="s">
        <v>403</v>
      </c>
      <c r="J146" s="95">
        <v>45962</v>
      </c>
      <c r="K146" s="95">
        <v>46022</v>
      </c>
      <c r="L146" s="96">
        <v>46022</v>
      </c>
      <c r="M146" s="78">
        <f t="shared" si="8"/>
        <v>0</v>
      </c>
      <c r="N146" s="44" t="s">
        <v>291</v>
      </c>
      <c r="O146" s="86"/>
    </row>
    <row r="147" spans="2:15" ht="51" hidden="1" x14ac:dyDescent="0.25">
      <c r="B147" s="82" t="s">
        <v>368</v>
      </c>
      <c r="C147" s="46" t="s">
        <v>382</v>
      </c>
      <c r="D147" s="46" t="s">
        <v>268</v>
      </c>
      <c r="E147" s="46" t="s">
        <v>265</v>
      </c>
      <c r="F147" s="46" t="s">
        <v>277</v>
      </c>
      <c r="G147" s="44" t="s">
        <v>177</v>
      </c>
      <c r="H147" s="44">
        <v>2026</v>
      </c>
      <c r="I147" s="46" t="s">
        <v>270</v>
      </c>
      <c r="J147" s="95">
        <v>46023</v>
      </c>
      <c r="K147" s="95">
        <v>46387</v>
      </c>
      <c r="L147" s="95">
        <v>46387</v>
      </c>
      <c r="M147" s="78">
        <f t="shared" si="8"/>
        <v>0</v>
      </c>
      <c r="N147" s="44" t="s">
        <v>291</v>
      </c>
      <c r="O147" s="86"/>
    </row>
    <row r="148" spans="2:15" ht="102" hidden="1" x14ac:dyDescent="0.25">
      <c r="B148" s="82" t="s">
        <v>368</v>
      </c>
      <c r="C148" s="46" t="s">
        <v>385</v>
      </c>
      <c r="D148" s="46" t="s">
        <v>360</v>
      </c>
      <c r="E148" s="79" t="s">
        <v>361</v>
      </c>
      <c r="F148" s="46" t="s">
        <v>264</v>
      </c>
      <c r="G148" s="78" t="s">
        <v>363</v>
      </c>
      <c r="H148" s="44">
        <v>2026</v>
      </c>
      <c r="I148" s="49" t="s">
        <v>262</v>
      </c>
      <c r="J148" s="95">
        <v>46023</v>
      </c>
      <c r="K148" s="95">
        <v>46387</v>
      </c>
      <c r="L148" s="95">
        <v>46387</v>
      </c>
      <c r="M148" s="78">
        <f t="shared" si="8"/>
        <v>0</v>
      </c>
      <c r="N148" s="44" t="s">
        <v>291</v>
      </c>
      <c r="O148" s="86"/>
    </row>
    <row r="149" spans="2:15" ht="63.75" hidden="1" x14ac:dyDescent="0.25">
      <c r="B149" s="82" t="s">
        <v>367</v>
      </c>
      <c r="C149" s="46" t="s">
        <v>374</v>
      </c>
      <c r="D149" s="44" t="s">
        <v>147</v>
      </c>
      <c r="E149" s="44" t="s">
        <v>145</v>
      </c>
      <c r="F149" s="44" t="s">
        <v>146</v>
      </c>
      <c r="G149" s="46" t="s">
        <v>148</v>
      </c>
      <c r="H149" s="44">
        <v>2026</v>
      </c>
      <c r="I149" s="44" t="s">
        <v>323</v>
      </c>
      <c r="J149" s="95">
        <v>46023</v>
      </c>
      <c r="K149" s="95">
        <v>46387</v>
      </c>
      <c r="L149" s="44"/>
      <c r="M149" s="44" t="str">
        <f t="shared" si="8"/>
        <v/>
      </c>
      <c r="N149" s="44" t="s">
        <v>291</v>
      </c>
      <c r="O149" s="86"/>
    </row>
    <row r="150" spans="2:15" ht="51" hidden="1" x14ac:dyDescent="0.25">
      <c r="B150" s="82" t="s">
        <v>367</v>
      </c>
      <c r="C150" s="46" t="s">
        <v>379</v>
      </c>
      <c r="D150" s="44" t="s">
        <v>316</v>
      </c>
      <c r="E150" s="44" t="s">
        <v>129</v>
      </c>
      <c r="F150" s="44" t="s">
        <v>130</v>
      </c>
      <c r="G150" s="44" t="s">
        <v>131</v>
      </c>
      <c r="H150" s="44">
        <v>2026</v>
      </c>
      <c r="I150" s="44"/>
      <c r="J150" s="95">
        <v>46023</v>
      </c>
      <c r="K150" s="95">
        <v>46387</v>
      </c>
      <c r="L150" s="44"/>
      <c r="M150" s="44" t="str">
        <f t="shared" si="8"/>
        <v/>
      </c>
      <c r="N150" s="44" t="s">
        <v>291</v>
      </c>
      <c r="O150" s="86"/>
    </row>
    <row r="151" spans="2:15" ht="63.75" hidden="1" x14ac:dyDescent="0.25">
      <c r="B151" s="82" t="s">
        <v>367</v>
      </c>
      <c r="C151" s="46" t="s">
        <v>375</v>
      </c>
      <c r="D151" s="44" t="s">
        <v>314</v>
      </c>
      <c r="E151" s="44" t="s">
        <v>126</v>
      </c>
      <c r="F151" s="44" t="s">
        <v>247</v>
      </c>
      <c r="G151" s="44" t="s">
        <v>127</v>
      </c>
      <c r="H151" s="44">
        <v>2026</v>
      </c>
      <c r="I151" s="44" t="s">
        <v>320</v>
      </c>
      <c r="J151" s="95">
        <v>46023</v>
      </c>
      <c r="K151" s="95">
        <v>46387</v>
      </c>
      <c r="L151" s="44"/>
      <c r="M151" s="44" t="str">
        <f t="shared" si="8"/>
        <v/>
      </c>
      <c r="N151" s="44" t="s">
        <v>291</v>
      </c>
      <c r="O151" s="86"/>
    </row>
    <row r="152" spans="2:15" ht="38.25" hidden="1" x14ac:dyDescent="0.25">
      <c r="B152" s="82" t="s">
        <v>370</v>
      </c>
      <c r="C152" s="46" t="s">
        <v>389</v>
      </c>
      <c r="D152" s="46" t="s">
        <v>285</v>
      </c>
      <c r="E152" s="46" t="s">
        <v>286</v>
      </c>
      <c r="F152" s="46" t="s">
        <v>287</v>
      </c>
      <c r="G152" s="46" t="s">
        <v>289</v>
      </c>
      <c r="H152" s="44">
        <v>2026</v>
      </c>
      <c r="I152" s="44" t="s">
        <v>288</v>
      </c>
      <c r="J152" s="95">
        <v>46023</v>
      </c>
      <c r="K152" s="95">
        <v>46387</v>
      </c>
      <c r="L152" s="46"/>
      <c r="M152" s="46" t="str">
        <f>IF(L152=0,"",L152-#REF!)</f>
        <v/>
      </c>
      <c r="N152" s="44" t="s">
        <v>291</v>
      </c>
      <c r="O152" s="86"/>
    </row>
    <row r="153" spans="2:15" ht="25.5" hidden="1" x14ac:dyDescent="0.25">
      <c r="B153" s="82" t="s">
        <v>370</v>
      </c>
      <c r="C153" s="46" t="s">
        <v>389</v>
      </c>
      <c r="D153" s="96" t="s">
        <v>293</v>
      </c>
      <c r="E153" s="96" t="s">
        <v>103</v>
      </c>
      <c r="F153" s="46" t="s">
        <v>182</v>
      </c>
      <c r="G153" s="46" t="s">
        <v>289</v>
      </c>
      <c r="H153" s="44">
        <v>2026</v>
      </c>
      <c r="I153" s="44" t="s">
        <v>292</v>
      </c>
      <c r="J153" s="95">
        <v>46023</v>
      </c>
      <c r="K153" s="95">
        <v>46387</v>
      </c>
      <c r="L153" s="46"/>
      <c r="M153" s="46" t="str">
        <f t="shared" ref="M153:M176" si="9">IF(L153=0,"",L153-K153)</f>
        <v/>
      </c>
      <c r="N153" s="44" t="s">
        <v>291</v>
      </c>
      <c r="O153" s="86"/>
    </row>
    <row r="154" spans="2:15" ht="38.25" hidden="1" x14ac:dyDescent="0.25">
      <c r="B154" s="82" t="s">
        <v>60</v>
      </c>
      <c r="C154" s="46" t="s">
        <v>392</v>
      </c>
      <c r="D154" s="46" t="s">
        <v>236</v>
      </c>
      <c r="E154" s="46" t="s">
        <v>237</v>
      </c>
      <c r="F154" s="46" t="s">
        <v>238</v>
      </c>
      <c r="G154" s="46" t="s">
        <v>59</v>
      </c>
      <c r="H154" s="44">
        <v>2026</v>
      </c>
      <c r="I154" s="98" t="s">
        <v>321</v>
      </c>
      <c r="J154" s="95">
        <v>46023</v>
      </c>
      <c r="K154" s="95">
        <v>46387</v>
      </c>
      <c r="L154" s="46"/>
      <c r="M154" s="46" t="str">
        <f t="shared" si="9"/>
        <v/>
      </c>
      <c r="N154" s="44" t="s">
        <v>291</v>
      </c>
      <c r="O154" s="87"/>
    </row>
    <row r="155" spans="2:15" ht="102" hidden="1" x14ac:dyDescent="0.25">
      <c r="B155" s="82" t="s">
        <v>60</v>
      </c>
      <c r="C155" s="46" t="s">
        <v>392</v>
      </c>
      <c r="D155" s="46" t="s">
        <v>235</v>
      </c>
      <c r="E155" s="46" t="s">
        <v>228</v>
      </c>
      <c r="F155" s="46" t="s">
        <v>226</v>
      </c>
      <c r="G155" s="46" t="s">
        <v>227</v>
      </c>
      <c r="H155" s="44">
        <v>2026</v>
      </c>
      <c r="I155" s="49" t="s">
        <v>399</v>
      </c>
      <c r="J155" s="95">
        <v>46023</v>
      </c>
      <c r="K155" s="95">
        <v>46387</v>
      </c>
      <c r="L155" s="46"/>
      <c r="M155" s="46" t="str">
        <f t="shared" si="9"/>
        <v/>
      </c>
      <c r="N155" s="44" t="s">
        <v>291</v>
      </c>
      <c r="O155" s="87"/>
    </row>
    <row r="156" spans="2:15" ht="51" hidden="1" x14ac:dyDescent="0.25">
      <c r="B156" s="82" t="s">
        <v>369</v>
      </c>
      <c r="C156" s="46" t="s">
        <v>148</v>
      </c>
      <c r="D156" s="44" t="s">
        <v>212</v>
      </c>
      <c r="E156" s="44" t="s">
        <v>213</v>
      </c>
      <c r="F156" s="44" t="s">
        <v>214</v>
      </c>
      <c r="G156" s="44" t="s">
        <v>190</v>
      </c>
      <c r="H156" s="44">
        <v>2026</v>
      </c>
      <c r="I156" s="44" t="s">
        <v>340</v>
      </c>
      <c r="J156" s="95">
        <v>46023</v>
      </c>
      <c r="K156" s="95">
        <v>46387</v>
      </c>
      <c r="L156" s="44"/>
      <c r="M156" s="44" t="str">
        <f t="shared" si="9"/>
        <v/>
      </c>
      <c r="N156" s="46" t="s">
        <v>291</v>
      </c>
      <c r="O156" s="86"/>
    </row>
    <row r="157" spans="2:15" ht="76.5" hidden="1" x14ac:dyDescent="0.25">
      <c r="B157" s="82" t="s">
        <v>369</v>
      </c>
      <c r="C157" s="46" t="s">
        <v>148</v>
      </c>
      <c r="D157" s="44" t="s">
        <v>188</v>
      </c>
      <c r="E157" s="44" t="s">
        <v>189</v>
      </c>
      <c r="F157" s="44" t="s">
        <v>191</v>
      </c>
      <c r="G157" s="44" t="s">
        <v>190</v>
      </c>
      <c r="H157" s="44">
        <v>2026</v>
      </c>
      <c r="I157" s="44" t="s">
        <v>346</v>
      </c>
      <c r="J157" s="95">
        <v>46023</v>
      </c>
      <c r="K157" s="95">
        <v>46387</v>
      </c>
      <c r="L157" s="44"/>
      <c r="M157" s="44" t="str">
        <f t="shared" si="9"/>
        <v/>
      </c>
      <c r="N157" s="46" t="s">
        <v>291</v>
      </c>
      <c r="O157" s="86"/>
    </row>
    <row r="158" spans="2:15" ht="89.25" hidden="1" x14ac:dyDescent="0.25">
      <c r="B158" s="82" t="s">
        <v>369</v>
      </c>
      <c r="C158" s="46" t="s">
        <v>148</v>
      </c>
      <c r="D158" s="44" t="s">
        <v>192</v>
      </c>
      <c r="E158" s="44" t="s">
        <v>193</v>
      </c>
      <c r="F158" s="44" t="s">
        <v>195</v>
      </c>
      <c r="G158" s="44" t="s">
        <v>194</v>
      </c>
      <c r="H158" s="44">
        <v>2026</v>
      </c>
      <c r="I158" s="44" t="s">
        <v>304</v>
      </c>
      <c r="J158" s="95">
        <v>46023</v>
      </c>
      <c r="K158" s="95">
        <v>46387</v>
      </c>
      <c r="L158" s="44"/>
      <c r="M158" s="44" t="str">
        <f t="shared" si="9"/>
        <v/>
      </c>
      <c r="N158" s="46" t="s">
        <v>291</v>
      </c>
      <c r="O158" s="86"/>
    </row>
    <row r="159" spans="2:15" ht="38.25" hidden="1" x14ac:dyDescent="0.25">
      <c r="B159" s="82" t="s">
        <v>367</v>
      </c>
      <c r="C159" s="46" t="s">
        <v>372</v>
      </c>
      <c r="D159" s="44" t="s">
        <v>140</v>
      </c>
      <c r="E159" s="44" t="s">
        <v>248</v>
      </c>
      <c r="F159" s="44" t="s">
        <v>139</v>
      </c>
      <c r="G159" s="44" t="s">
        <v>141</v>
      </c>
      <c r="H159" s="44">
        <v>2026</v>
      </c>
      <c r="I159" s="44" t="s">
        <v>348</v>
      </c>
      <c r="J159" s="95">
        <v>46023</v>
      </c>
      <c r="K159" s="95">
        <v>46387</v>
      </c>
      <c r="L159" s="44"/>
      <c r="M159" s="44" t="str">
        <f t="shared" si="9"/>
        <v/>
      </c>
      <c r="N159" s="44" t="s">
        <v>291</v>
      </c>
      <c r="O159" s="86"/>
    </row>
    <row r="160" spans="2:15" ht="76.5" hidden="1" x14ac:dyDescent="0.25">
      <c r="B160" s="82" t="s">
        <v>368</v>
      </c>
      <c r="C160" s="46" t="s">
        <v>384</v>
      </c>
      <c r="D160" s="46" t="s">
        <v>259</v>
      </c>
      <c r="E160" s="46" t="s">
        <v>255</v>
      </c>
      <c r="F160" s="46" t="s">
        <v>254</v>
      </c>
      <c r="G160" s="46" t="s">
        <v>168</v>
      </c>
      <c r="H160" s="44">
        <v>2026</v>
      </c>
      <c r="I160" s="49" t="s">
        <v>257</v>
      </c>
      <c r="J160" s="95">
        <v>46023</v>
      </c>
      <c r="K160" s="95">
        <v>46387</v>
      </c>
      <c r="L160" s="95">
        <v>46387</v>
      </c>
      <c r="M160" s="46">
        <f t="shared" si="9"/>
        <v>0</v>
      </c>
      <c r="N160" s="44" t="s">
        <v>291</v>
      </c>
      <c r="O160" s="86"/>
    </row>
    <row r="161" spans="2:15" ht="63.75" hidden="1" x14ac:dyDescent="0.25">
      <c r="B161" s="82" t="s">
        <v>370</v>
      </c>
      <c r="C161" s="46" t="s">
        <v>389</v>
      </c>
      <c r="D161" s="46" t="s">
        <v>284</v>
      </c>
      <c r="E161" s="46" t="s">
        <v>283</v>
      </c>
      <c r="F161" s="46" t="s">
        <v>282</v>
      </c>
      <c r="G161" s="46" t="s">
        <v>289</v>
      </c>
      <c r="H161" s="44">
        <v>2026</v>
      </c>
      <c r="I161" s="44" t="s">
        <v>406</v>
      </c>
      <c r="J161" s="95">
        <v>46023</v>
      </c>
      <c r="K161" s="95">
        <v>46387</v>
      </c>
      <c r="L161" s="46"/>
      <c r="M161" s="46" t="str">
        <f t="shared" si="9"/>
        <v/>
      </c>
      <c r="N161" s="44" t="s">
        <v>291</v>
      </c>
      <c r="O161" s="86"/>
    </row>
    <row r="162" spans="2:15" ht="63.75" hidden="1" x14ac:dyDescent="0.25">
      <c r="B162" s="82" t="s">
        <v>60</v>
      </c>
      <c r="C162" s="46" t="s">
        <v>380</v>
      </c>
      <c r="D162" s="46" t="s">
        <v>400</v>
      </c>
      <c r="E162" s="46" t="s">
        <v>221</v>
      </c>
      <c r="F162" s="46" t="s">
        <v>225</v>
      </c>
      <c r="G162" s="46" t="s">
        <v>165</v>
      </c>
      <c r="H162" s="44">
        <v>2026</v>
      </c>
      <c r="I162" s="46" t="s">
        <v>358</v>
      </c>
      <c r="J162" s="95">
        <v>46023</v>
      </c>
      <c r="K162" s="95">
        <v>46387</v>
      </c>
      <c r="L162" s="46"/>
      <c r="M162" s="46" t="str">
        <f t="shared" si="9"/>
        <v/>
      </c>
      <c r="N162" s="44" t="s">
        <v>291</v>
      </c>
      <c r="O162" s="87"/>
    </row>
    <row r="163" spans="2:15" ht="63.75" hidden="1" x14ac:dyDescent="0.25">
      <c r="B163" s="82" t="s">
        <v>368</v>
      </c>
      <c r="C163" s="46" t="s">
        <v>377</v>
      </c>
      <c r="D163" s="46" t="s">
        <v>273</v>
      </c>
      <c r="E163" s="46" t="s">
        <v>279</v>
      </c>
      <c r="F163" s="44" t="s">
        <v>280</v>
      </c>
      <c r="G163" s="78" t="s">
        <v>281</v>
      </c>
      <c r="H163" s="44">
        <v>2026</v>
      </c>
      <c r="I163" s="44" t="s">
        <v>231</v>
      </c>
      <c r="J163" s="95">
        <v>46023</v>
      </c>
      <c r="K163" s="95">
        <v>46387</v>
      </c>
      <c r="L163" s="95">
        <v>46387</v>
      </c>
      <c r="M163" s="78">
        <f t="shared" si="9"/>
        <v>0</v>
      </c>
      <c r="N163" s="44" t="s">
        <v>291</v>
      </c>
      <c r="O163" s="86"/>
    </row>
    <row r="164" spans="2:15" ht="38.25" hidden="1" x14ac:dyDescent="0.25">
      <c r="B164" s="82" t="s">
        <v>367</v>
      </c>
      <c r="C164" s="46" t="s">
        <v>58</v>
      </c>
      <c r="D164" s="44" t="s">
        <v>315</v>
      </c>
      <c r="E164" s="44" t="s">
        <v>132</v>
      </c>
      <c r="F164" s="44" t="s">
        <v>133</v>
      </c>
      <c r="G164" s="44" t="s">
        <v>67</v>
      </c>
      <c r="H164" s="44">
        <v>2026</v>
      </c>
      <c r="I164" s="44"/>
      <c r="J164" s="95">
        <v>46023</v>
      </c>
      <c r="K164" s="95">
        <v>46387</v>
      </c>
      <c r="L164" s="44"/>
      <c r="M164" s="44" t="str">
        <f t="shared" si="9"/>
        <v/>
      </c>
      <c r="N164" s="44" t="s">
        <v>291</v>
      </c>
      <c r="O164" s="86"/>
    </row>
    <row r="165" spans="2:15" ht="76.5" hidden="1" x14ac:dyDescent="0.25">
      <c r="B165" s="82" t="s">
        <v>369</v>
      </c>
      <c r="C165" s="46" t="s">
        <v>148</v>
      </c>
      <c r="D165" s="44" t="s">
        <v>184</v>
      </c>
      <c r="E165" s="44" t="s">
        <v>185</v>
      </c>
      <c r="F165" s="44" t="s">
        <v>187</v>
      </c>
      <c r="G165" s="44" t="s">
        <v>186</v>
      </c>
      <c r="H165" s="44">
        <v>2026</v>
      </c>
      <c r="I165" s="44" t="s">
        <v>296</v>
      </c>
      <c r="J165" s="95">
        <v>46023</v>
      </c>
      <c r="K165" s="95">
        <v>46387</v>
      </c>
      <c r="L165" s="44"/>
      <c r="M165" s="44" t="str">
        <f t="shared" si="9"/>
        <v/>
      </c>
      <c r="N165" s="44" t="s">
        <v>291</v>
      </c>
      <c r="O165" s="86"/>
    </row>
    <row r="166" spans="2:15" ht="25.5" hidden="1" x14ac:dyDescent="0.25">
      <c r="B166" s="82" t="s">
        <v>369</v>
      </c>
      <c r="C166" s="46" t="s">
        <v>148</v>
      </c>
      <c r="D166" s="44" t="s">
        <v>402</v>
      </c>
      <c r="E166" s="44" t="s">
        <v>204</v>
      </c>
      <c r="F166" s="44" t="s">
        <v>205</v>
      </c>
      <c r="G166" s="44" t="s">
        <v>190</v>
      </c>
      <c r="H166" s="44">
        <v>2026</v>
      </c>
      <c r="I166" s="46" t="s">
        <v>404</v>
      </c>
      <c r="J166" s="95">
        <v>46023</v>
      </c>
      <c r="K166" s="95">
        <v>46387</v>
      </c>
      <c r="L166" s="44"/>
      <c r="M166" s="44" t="str">
        <f t="shared" si="9"/>
        <v/>
      </c>
      <c r="N166" s="142" t="s">
        <v>408</v>
      </c>
      <c r="O166" s="86"/>
    </row>
    <row r="167" spans="2:15" ht="102" hidden="1" x14ac:dyDescent="0.25">
      <c r="B167" s="82" t="s">
        <v>368</v>
      </c>
      <c r="C167" s="46" t="s">
        <v>386</v>
      </c>
      <c r="D167" s="46" t="s">
        <v>274</v>
      </c>
      <c r="E167" s="44" t="s">
        <v>150</v>
      </c>
      <c r="F167" s="46" t="s">
        <v>267</v>
      </c>
      <c r="G167" s="78" t="s">
        <v>364</v>
      </c>
      <c r="H167" s="44">
        <v>2026</v>
      </c>
      <c r="I167" s="46" t="s">
        <v>275</v>
      </c>
      <c r="J167" s="95">
        <v>46023</v>
      </c>
      <c r="K167" s="95">
        <v>46387</v>
      </c>
      <c r="L167" s="95">
        <v>46387</v>
      </c>
      <c r="M167" s="78">
        <f t="shared" si="9"/>
        <v>0</v>
      </c>
      <c r="N167" s="44" t="s">
        <v>291</v>
      </c>
      <c r="O167" s="86"/>
    </row>
    <row r="168" spans="2:15" ht="63.75" hidden="1" x14ac:dyDescent="0.25">
      <c r="B168" s="82" t="s">
        <v>367</v>
      </c>
      <c r="C168" s="46" t="s">
        <v>377</v>
      </c>
      <c r="D168" s="44" t="s">
        <v>319</v>
      </c>
      <c r="E168" s="44" t="s">
        <v>150</v>
      </c>
      <c r="F168" s="44" t="s">
        <v>318</v>
      </c>
      <c r="G168" s="44" t="s">
        <v>151</v>
      </c>
      <c r="H168" s="44">
        <v>2026</v>
      </c>
      <c r="I168" s="44" t="s">
        <v>231</v>
      </c>
      <c r="J168" s="95">
        <v>46023</v>
      </c>
      <c r="K168" s="95">
        <v>46387</v>
      </c>
      <c r="L168" s="44"/>
      <c r="M168" s="44" t="str">
        <f t="shared" si="9"/>
        <v/>
      </c>
      <c r="N168" s="44" t="s">
        <v>291</v>
      </c>
      <c r="O168" s="86"/>
    </row>
    <row r="169" spans="2:15" ht="51" hidden="1" x14ac:dyDescent="0.25">
      <c r="B169" s="82" t="s">
        <v>367</v>
      </c>
      <c r="C169" s="46" t="s">
        <v>378</v>
      </c>
      <c r="D169" s="44" t="s">
        <v>137</v>
      </c>
      <c r="E169" s="44" t="s">
        <v>135</v>
      </c>
      <c r="F169" s="44" t="s">
        <v>136</v>
      </c>
      <c r="G169" s="44" t="s">
        <v>131</v>
      </c>
      <c r="H169" s="44">
        <v>2026</v>
      </c>
      <c r="I169" s="44"/>
      <c r="J169" s="95">
        <v>46023</v>
      </c>
      <c r="K169" s="95">
        <v>46387</v>
      </c>
      <c r="L169" s="44"/>
      <c r="M169" s="44" t="str">
        <f t="shared" si="9"/>
        <v/>
      </c>
      <c r="N169" s="44" t="s">
        <v>291</v>
      </c>
      <c r="O169" s="86"/>
    </row>
    <row r="170" spans="2:15" ht="25.5" hidden="1" x14ac:dyDescent="0.25">
      <c r="B170" s="46" t="s">
        <v>369</v>
      </c>
      <c r="C170" s="46" t="s">
        <v>148</v>
      </c>
      <c r="D170" s="44" t="s">
        <v>295</v>
      </c>
      <c r="E170" s="44" t="s">
        <v>206</v>
      </c>
      <c r="F170" s="44" t="s">
        <v>207</v>
      </c>
      <c r="G170" s="44" t="s">
        <v>190</v>
      </c>
      <c r="H170" s="44">
        <v>2026</v>
      </c>
      <c r="I170" s="46" t="s">
        <v>404</v>
      </c>
      <c r="J170" s="95">
        <v>46023</v>
      </c>
      <c r="K170" s="95">
        <v>46387</v>
      </c>
      <c r="L170" s="44"/>
      <c r="M170" s="44" t="str">
        <f t="shared" si="9"/>
        <v/>
      </c>
      <c r="N170" s="142" t="s">
        <v>408</v>
      </c>
      <c r="O170" s="44"/>
    </row>
    <row r="171" spans="2:15" ht="38.25" hidden="1" x14ac:dyDescent="0.25">
      <c r="B171" s="82" t="s">
        <v>369</v>
      </c>
      <c r="C171" s="46" t="s">
        <v>148</v>
      </c>
      <c r="D171" s="44" t="s">
        <v>196</v>
      </c>
      <c r="E171" s="44" t="s">
        <v>197</v>
      </c>
      <c r="F171" s="44" t="s">
        <v>199</v>
      </c>
      <c r="G171" s="44" t="s">
        <v>198</v>
      </c>
      <c r="H171" s="44">
        <v>2026</v>
      </c>
      <c r="I171" s="44" t="s">
        <v>300</v>
      </c>
      <c r="J171" s="95">
        <v>46023</v>
      </c>
      <c r="K171" s="95">
        <v>46387</v>
      </c>
      <c r="L171" s="44"/>
      <c r="M171" s="44" t="str">
        <f t="shared" si="9"/>
        <v/>
      </c>
      <c r="N171" s="46" t="s">
        <v>291</v>
      </c>
      <c r="O171" s="86"/>
    </row>
    <row r="172" spans="2:15" ht="51" hidden="1" x14ac:dyDescent="0.25">
      <c r="B172" s="82" t="s">
        <v>368</v>
      </c>
      <c r="C172" s="46" t="s">
        <v>383</v>
      </c>
      <c r="D172" s="46" t="s">
        <v>276</v>
      </c>
      <c r="E172" s="46" t="s">
        <v>322</v>
      </c>
      <c r="F172" s="46" t="s">
        <v>261</v>
      </c>
      <c r="G172" s="46" t="s">
        <v>171</v>
      </c>
      <c r="H172" s="44">
        <v>2026</v>
      </c>
      <c r="I172" s="49" t="s">
        <v>335</v>
      </c>
      <c r="J172" s="95">
        <v>46023</v>
      </c>
      <c r="K172" s="95">
        <v>46387</v>
      </c>
      <c r="L172" s="95">
        <v>46387</v>
      </c>
      <c r="M172" s="81">
        <f t="shared" si="9"/>
        <v>0</v>
      </c>
      <c r="N172" s="44" t="s">
        <v>291</v>
      </c>
      <c r="O172" s="86"/>
    </row>
    <row r="173" spans="2:15" ht="25.5" hidden="1" x14ac:dyDescent="0.25">
      <c r="B173" s="82" t="s">
        <v>367</v>
      </c>
      <c r="C173" s="46" t="s">
        <v>373</v>
      </c>
      <c r="D173" s="44" t="s">
        <v>317</v>
      </c>
      <c r="E173" s="44" t="s">
        <v>142</v>
      </c>
      <c r="F173" s="44" t="s">
        <v>143</v>
      </c>
      <c r="G173" s="44" t="s">
        <v>144</v>
      </c>
      <c r="H173" s="44">
        <v>2026</v>
      </c>
      <c r="I173" s="44" t="s">
        <v>250</v>
      </c>
      <c r="J173" s="95">
        <v>46023</v>
      </c>
      <c r="K173" s="95">
        <v>46387</v>
      </c>
      <c r="L173" s="44"/>
      <c r="M173" s="44" t="str">
        <f t="shared" si="9"/>
        <v/>
      </c>
      <c r="N173" s="44" t="s">
        <v>291</v>
      </c>
      <c r="O173" s="86"/>
    </row>
    <row r="174" spans="2:15" ht="63.75" hidden="1" x14ac:dyDescent="0.25">
      <c r="B174" s="82" t="s">
        <v>60</v>
      </c>
      <c r="C174" s="46" t="s">
        <v>380</v>
      </c>
      <c r="D174" s="46" t="s">
        <v>223</v>
      </c>
      <c r="E174" s="46" t="s">
        <v>166</v>
      </c>
      <c r="F174" s="46" t="s">
        <v>224</v>
      </c>
      <c r="G174" s="46" t="s">
        <v>167</v>
      </c>
      <c r="H174" s="44">
        <v>2026</v>
      </c>
      <c r="I174" s="44" t="s">
        <v>231</v>
      </c>
      <c r="J174" s="96">
        <v>46023</v>
      </c>
      <c r="K174" s="96">
        <v>46387</v>
      </c>
      <c r="L174" s="46"/>
      <c r="M174" s="46" t="str">
        <f t="shared" si="9"/>
        <v/>
      </c>
      <c r="N174" s="44" t="s">
        <v>291</v>
      </c>
      <c r="O174" s="87"/>
    </row>
    <row r="175" spans="2:15" ht="72.599999999999994" hidden="1" customHeight="1" x14ac:dyDescent="0.25">
      <c r="B175" s="46" t="s">
        <v>367</v>
      </c>
      <c r="C175" s="46" t="s">
        <v>376</v>
      </c>
      <c r="D175" s="44" t="s">
        <v>220</v>
      </c>
      <c r="E175" s="44" t="s">
        <v>150</v>
      </c>
      <c r="F175" s="44" t="s">
        <v>153</v>
      </c>
      <c r="G175" s="44" t="s">
        <v>151</v>
      </c>
      <c r="H175" s="44">
        <v>2026</v>
      </c>
      <c r="I175" s="125" t="s">
        <v>230</v>
      </c>
      <c r="J175" s="95">
        <v>46023</v>
      </c>
      <c r="K175" s="95">
        <v>46387</v>
      </c>
      <c r="L175" s="44"/>
      <c r="M175" s="44" t="str">
        <f t="shared" si="9"/>
        <v/>
      </c>
      <c r="N175" s="44" t="s">
        <v>291</v>
      </c>
      <c r="O175" s="44"/>
    </row>
    <row r="176" spans="2:15" ht="64.900000000000006" hidden="1" customHeight="1" x14ac:dyDescent="0.25">
      <c r="B176" s="82" t="s">
        <v>369</v>
      </c>
      <c r="C176" s="90" t="s">
        <v>148</v>
      </c>
      <c r="D176" s="125" t="s">
        <v>306</v>
      </c>
      <c r="E176" s="125" t="s">
        <v>307</v>
      </c>
      <c r="F176" s="125" t="s">
        <v>308</v>
      </c>
      <c r="G176" s="125" t="s">
        <v>208</v>
      </c>
      <c r="H176" s="44">
        <v>2026</v>
      </c>
      <c r="I176" s="125" t="s">
        <v>313</v>
      </c>
      <c r="J176" s="128">
        <v>46023</v>
      </c>
      <c r="K176" s="128">
        <v>46387</v>
      </c>
      <c r="L176" s="125"/>
      <c r="M176" s="125" t="str">
        <f t="shared" si="9"/>
        <v/>
      </c>
      <c r="N176" s="125" t="s">
        <v>291</v>
      </c>
      <c r="O176" s="91"/>
    </row>
    <row r="177" spans="2:15" ht="60" hidden="1" customHeight="1" x14ac:dyDescent="0.25">
      <c r="B177" s="82" t="s">
        <v>369</v>
      </c>
      <c r="C177" s="90" t="s">
        <v>148</v>
      </c>
      <c r="D177" s="125" t="s">
        <v>209</v>
      </c>
      <c r="E177" s="125" t="s">
        <v>338</v>
      </c>
      <c r="F177" s="125" t="s">
        <v>211</v>
      </c>
      <c r="G177" s="125" t="s">
        <v>210</v>
      </c>
      <c r="H177" s="44">
        <v>2026</v>
      </c>
      <c r="I177" s="44" t="s">
        <v>401</v>
      </c>
      <c r="J177" s="124">
        <v>46023</v>
      </c>
      <c r="K177" s="124">
        <v>46387</v>
      </c>
      <c r="L177" s="125"/>
      <c r="M177" s="125" t="str">
        <f>IF(L177=0,"",L177-#REF!)</f>
        <v/>
      </c>
      <c r="N177" s="125" t="s">
        <v>291</v>
      </c>
      <c r="O177" s="91"/>
    </row>
    <row r="178" spans="2:15" ht="64.900000000000006" hidden="1" customHeight="1" x14ac:dyDescent="0.25">
      <c r="B178" s="82" t="s">
        <v>369</v>
      </c>
      <c r="C178" s="90" t="s">
        <v>148</v>
      </c>
      <c r="D178" s="125" t="s">
        <v>200</v>
      </c>
      <c r="E178" s="125" t="s">
        <v>201</v>
      </c>
      <c r="F178" s="125" t="s">
        <v>203</v>
      </c>
      <c r="G178" s="125" t="s">
        <v>202</v>
      </c>
      <c r="H178" s="44">
        <v>2026</v>
      </c>
      <c r="I178" s="44" t="s">
        <v>349</v>
      </c>
      <c r="J178" s="124">
        <v>46023</v>
      </c>
      <c r="K178" s="124">
        <v>46387</v>
      </c>
      <c r="L178" s="125"/>
      <c r="M178" s="125" t="str">
        <f>IF(L178=0,"",L178-K178)</f>
        <v/>
      </c>
      <c r="N178" s="125" t="s">
        <v>291</v>
      </c>
      <c r="O178" s="91"/>
    </row>
    <row r="179" spans="2:15" ht="75.599999999999994" hidden="1" customHeight="1" x14ac:dyDescent="0.25">
      <c r="B179" s="82" t="s">
        <v>60</v>
      </c>
      <c r="C179" s="90" t="s">
        <v>381</v>
      </c>
      <c r="D179" s="90" t="s">
        <v>160</v>
      </c>
      <c r="E179" s="90" t="s">
        <v>159</v>
      </c>
      <c r="F179" s="90" t="s">
        <v>246</v>
      </c>
      <c r="G179" s="90" t="s">
        <v>161</v>
      </c>
      <c r="H179" s="44">
        <v>2026</v>
      </c>
      <c r="I179" s="44" t="s">
        <v>421</v>
      </c>
      <c r="J179" s="128">
        <v>46023</v>
      </c>
      <c r="K179" s="128">
        <v>46387</v>
      </c>
      <c r="L179" s="90"/>
      <c r="M179" s="90" t="str">
        <f>IF(L179=0,"",L179-K179)</f>
        <v/>
      </c>
      <c r="N179" s="125" t="s">
        <v>291</v>
      </c>
      <c r="O179" s="129"/>
    </row>
  </sheetData>
  <conditionalFormatting sqref="N6:N179">
    <cfRule type="cellIs" dxfId="202" priority="1" operator="equal">
      <formula>"Anulada"</formula>
    </cfRule>
    <cfRule type="cellIs" dxfId="201" priority="2" operator="equal">
      <formula>"Reprogramada"</formula>
    </cfRule>
    <cfRule type="cellIs" dxfId="200" priority="4" operator="equal">
      <formula>"Meta não alcançada"</formula>
    </cfRule>
    <cfRule type="cellIs" dxfId="199" priority="5" operator="equal">
      <formula>"Concluída, parcialmente"</formula>
    </cfRule>
    <cfRule type="cellIs" dxfId="198" priority="11" operator="equal">
      <formula>"Em Risco"</formula>
    </cfRule>
    <cfRule type="cellIs" dxfId="197" priority="12" operator="equal">
      <formula>"Não Planejada"</formula>
    </cfRule>
    <cfRule type="cellIs" dxfId="196" priority="14" operator="equal">
      <formula>"Concluída"</formula>
    </cfRule>
    <cfRule type="cellIs" dxfId="195" priority="15" operator="equal">
      <formula>"Em Andamento"</formula>
    </cfRule>
  </conditionalFormatting>
  <conditionalFormatting sqref="N5:N179">
    <cfRule type="cellIs" dxfId="194" priority="13" operator="equal">
      <formula>"Planejada"</formula>
    </cfRule>
  </conditionalFormatting>
  <pageMargins left="0.511811024" right="0.511811024" top="0.78740157499999996" bottom="0.78740157499999996" header="0.31496062000000002" footer="0.31496062000000002"/>
  <pageSetup paperSize="9" scale="60" fitToHeight="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Apoio!$B$5:$B$12</xm:f>
          </x14:formula1>
          <xm:sqref>N180:N1048576 N1:N4</xm:sqref>
        </x14:dataValidation>
        <x14:dataValidation type="list" allowBlank="1" showInputMessage="1" showErrorMessage="1">
          <x14:formula1>
            <xm:f>Apoio!$F$6:$F$28</xm:f>
          </x14:formula1>
          <xm:sqref>C6:C179</xm:sqref>
        </x14:dataValidation>
        <x14:dataValidation type="list" allowBlank="1" showInputMessage="1" showErrorMessage="1">
          <x14:formula1>
            <xm:f>Apoio!$D$6:$D$11</xm:f>
          </x14:formula1>
          <xm:sqref>B6:B289</xm:sqref>
        </x14:dataValidation>
        <x14:dataValidation type="list" allowBlank="1" showInputMessage="1" showErrorMessage="1">
          <x14:formula1>
            <xm:f>Apoio!$B$6:$B$15</xm:f>
          </x14:formula1>
          <xm:sqref>N5:N179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B5:N28"/>
  <sheetViews>
    <sheetView showGridLines="0" zoomScale="85" zoomScaleNormal="85" workbookViewId="0">
      <selection activeCell="B15" sqref="B15"/>
    </sheetView>
  </sheetViews>
  <sheetFormatPr defaultColWidth="8.85546875" defaultRowHeight="15" x14ac:dyDescent="0.25"/>
  <cols>
    <col min="1" max="1" width="8.85546875" style="22"/>
    <col min="2" max="2" width="13.7109375" style="22" bestFit="1" customWidth="1"/>
    <col min="3" max="3" width="2.7109375" style="22" customWidth="1"/>
    <col min="4" max="4" width="20.7109375" style="22" customWidth="1"/>
    <col min="5" max="5" width="2.7109375" style="22" customWidth="1"/>
    <col min="6" max="6" width="26.28515625" style="22" bestFit="1" customWidth="1"/>
    <col min="7" max="7" width="2.7109375" style="22" customWidth="1"/>
    <col min="8" max="8" width="12.7109375" style="22" bestFit="1" customWidth="1"/>
    <col min="9" max="9" width="7.5703125" style="22" bestFit="1" customWidth="1"/>
    <col min="10" max="10" width="5.28515625" style="22" bestFit="1" customWidth="1"/>
    <col min="11" max="11" width="2.7109375" style="22" customWidth="1"/>
    <col min="12" max="16384" width="8.85546875" style="22"/>
  </cols>
  <sheetData>
    <row r="5" spans="2:14" x14ac:dyDescent="0.25">
      <c r="B5" s="75" t="s">
        <v>294</v>
      </c>
      <c r="D5" s="94" t="s">
        <v>366</v>
      </c>
      <c r="F5" s="94" t="s">
        <v>371</v>
      </c>
      <c r="H5" s="92" t="s">
        <v>294</v>
      </c>
      <c r="I5" s="92" t="s">
        <v>410</v>
      </c>
      <c r="J5" s="92" t="s">
        <v>411</v>
      </c>
      <c r="L5" s="92" t="s">
        <v>412</v>
      </c>
      <c r="M5" s="92" t="s">
        <v>410</v>
      </c>
      <c r="N5" s="92" t="s">
        <v>411</v>
      </c>
    </row>
    <row r="6" spans="2:14" x14ac:dyDescent="0.25">
      <c r="B6" s="78" t="s">
        <v>9</v>
      </c>
      <c r="D6" s="83" t="s">
        <v>367</v>
      </c>
      <c r="F6" s="83" t="s">
        <v>365</v>
      </c>
      <c r="H6" s="78" t="s">
        <v>9</v>
      </c>
      <c r="I6" s="78">
        <f>COUNTIF(Metas!$N:$N,"Anulada")</f>
        <v>1</v>
      </c>
      <c r="J6" s="102">
        <f t="shared" ref="J6:J16" si="0">I6/$I$16</f>
        <v>5.7471264367816091E-3</v>
      </c>
      <c r="L6" s="78">
        <v>2022</v>
      </c>
      <c r="M6" s="78">
        <f>COUNTIF(Metas!$H:$H,2022)</f>
        <v>33</v>
      </c>
      <c r="N6" s="102">
        <f t="shared" ref="N6:N11" si="1">M6/$M$11</f>
        <v>0.18965517241379309</v>
      </c>
    </row>
    <row r="7" spans="2:14" x14ac:dyDescent="0.25">
      <c r="B7" s="78" t="s">
        <v>3</v>
      </c>
      <c r="D7" s="83" t="s">
        <v>60</v>
      </c>
      <c r="F7" s="83" t="s">
        <v>392</v>
      </c>
      <c r="H7" s="78" t="s">
        <v>3</v>
      </c>
      <c r="I7" s="78" cm="1">
        <f t="array" ref="I7">COUNTIF(Metas!$N:$N,Atrasada)</f>
        <v>0</v>
      </c>
      <c r="J7" s="102">
        <f t="shared" si="0"/>
        <v>0</v>
      </c>
      <c r="L7" s="78">
        <v>2023</v>
      </c>
      <c r="M7" s="78">
        <f>COUNTIF(Metas!$H:$H,2023)</f>
        <v>36</v>
      </c>
      <c r="N7" s="102">
        <f t="shared" si="1"/>
        <v>0.20689655172413793</v>
      </c>
    </row>
    <row r="8" spans="2:14" ht="25.5" x14ac:dyDescent="0.25">
      <c r="B8" s="78" t="s">
        <v>1</v>
      </c>
      <c r="D8" s="83" t="s">
        <v>368</v>
      </c>
      <c r="F8" s="83" t="s">
        <v>379</v>
      </c>
      <c r="H8" s="78" t="s">
        <v>1</v>
      </c>
      <c r="I8" s="78">
        <f>COUNTIF(Metas!$N:$N,"Concluída")</f>
        <v>21</v>
      </c>
      <c r="J8" s="102">
        <f t="shared" si="0"/>
        <v>0.1206896551724138</v>
      </c>
      <c r="L8" s="78">
        <v>2024</v>
      </c>
      <c r="M8" s="78">
        <f>COUNTIF(Metas!$H:$H,2024)</f>
        <v>35</v>
      </c>
      <c r="N8" s="102">
        <f t="shared" si="1"/>
        <v>0.20114942528735633</v>
      </c>
    </row>
    <row r="9" spans="2:14" ht="25.5" x14ac:dyDescent="0.25">
      <c r="B9" s="138" t="s">
        <v>432</v>
      </c>
      <c r="D9" s="93" t="s">
        <v>369</v>
      </c>
      <c r="F9" s="83" t="s">
        <v>58</v>
      </c>
      <c r="H9" s="80" t="s">
        <v>162</v>
      </c>
      <c r="I9" s="80">
        <f>COUNTIF(Metas!$N:$N,"Em andamento")</f>
        <v>10</v>
      </c>
      <c r="J9" s="103">
        <f t="shared" si="0"/>
        <v>5.7471264367816091E-2</v>
      </c>
      <c r="L9" s="80">
        <v>2025</v>
      </c>
      <c r="M9" s="78">
        <f>COUNTIF(Metas!$H:$H,2025)</f>
        <v>35</v>
      </c>
      <c r="N9" s="102">
        <f t="shared" si="1"/>
        <v>0.20114942528735633</v>
      </c>
    </row>
    <row r="10" spans="2:14" x14ac:dyDescent="0.25">
      <c r="B10" s="80" t="s">
        <v>162</v>
      </c>
      <c r="D10" s="93" t="s">
        <v>370</v>
      </c>
      <c r="F10" s="83" t="s">
        <v>384</v>
      </c>
      <c r="H10" s="78" t="s">
        <v>8</v>
      </c>
      <c r="I10" s="78">
        <f>COUNTIF(Metas!$N:$N,"Em Risco")</f>
        <v>0</v>
      </c>
      <c r="J10" s="102">
        <f t="shared" si="0"/>
        <v>0</v>
      </c>
      <c r="L10" s="78">
        <v>2026</v>
      </c>
      <c r="M10" s="78">
        <f>COUNTIF(Metas!$H:$H,2026)</f>
        <v>35</v>
      </c>
      <c r="N10" s="102">
        <f t="shared" si="1"/>
        <v>0.20114942528735633</v>
      </c>
    </row>
    <row r="11" spans="2:14" x14ac:dyDescent="0.25">
      <c r="B11" s="78" t="s">
        <v>8</v>
      </c>
      <c r="D11" s="93" t="s">
        <v>365</v>
      </c>
      <c r="F11" s="83" t="s">
        <v>57</v>
      </c>
      <c r="H11" s="44" t="s">
        <v>408</v>
      </c>
      <c r="I11" s="44">
        <f>COUNTIF(Metas!$N:$N,"Não Planejada")</f>
        <v>6</v>
      </c>
      <c r="J11" s="104">
        <f t="shared" si="0"/>
        <v>3.4482758620689655E-2</v>
      </c>
      <c r="L11" s="46" t="s">
        <v>409</v>
      </c>
      <c r="M11" s="46">
        <f>SUM(M6:M10)</f>
        <v>174</v>
      </c>
      <c r="N11" s="102">
        <f t="shared" si="1"/>
        <v>1</v>
      </c>
    </row>
    <row r="12" spans="2:14" ht="25.5" x14ac:dyDescent="0.25">
      <c r="B12" s="138" t="s">
        <v>433</v>
      </c>
      <c r="F12" s="83" t="s">
        <v>378</v>
      </c>
      <c r="H12" s="101" t="s">
        <v>291</v>
      </c>
      <c r="I12" s="101">
        <f>COUNTIF(Metas!$N:$N,"Planejada")</f>
        <v>133</v>
      </c>
      <c r="J12" s="105">
        <f t="shared" si="0"/>
        <v>0.76436781609195403</v>
      </c>
    </row>
    <row r="13" spans="2:14" x14ac:dyDescent="0.25">
      <c r="B13" s="44" t="s">
        <v>408</v>
      </c>
      <c r="F13" s="83" t="s">
        <v>386</v>
      </c>
      <c r="H13" s="46" t="s">
        <v>5</v>
      </c>
      <c r="I13" s="46">
        <f>COUNTIF(Metas!$N:$N,"Reprogramada")</f>
        <v>3</v>
      </c>
      <c r="J13" s="106">
        <f t="shared" si="0"/>
        <v>1.7241379310344827E-2</v>
      </c>
    </row>
    <row r="14" spans="2:14" ht="25.5" x14ac:dyDescent="0.25">
      <c r="B14" s="78" t="s">
        <v>291</v>
      </c>
      <c r="F14" s="83" t="s">
        <v>376</v>
      </c>
      <c r="H14" s="138" t="s">
        <v>433</v>
      </c>
      <c r="I14" s="138">
        <f>COUNTIF(Metas!$N:$N,"Meta não alcançada")</f>
        <v>0</v>
      </c>
      <c r="J14" s="139">
        <f t="shared" si="0"/>
        <v>0</v>
      </c>
    </row>
    <row r="15" spans="2:14" ht="25.5" x14ac:dyDescent="0.25">
      <c r="B15" s="46" t="s">
        <v>5</v>
      </c>
      <c r="F15" s="83" t="s">
        <v>377</v>
      </c>
      <c r="H15" s="138" t="s">
        <v>432</v>
      </c>
      <c r="I15" s="138">
        <f>COUNTIF(Metas!$N:$N,"Concluída, parcialmente")</f>
        <v>0</v>
      </c>
      <c r="J15" s="139">
        <f t="shared" si="0"/>
        <v>0</v>
      </c>
    </row>
    <row r="16" spans="2:14" x14ac:dyDescent="0.25">
      <c r="F16" s="83" t="s">
        <v>387</v>
      </c>
      <c r="H16" s="46" t="s">
        <v>409</v>
      </c>
      <c r="I16" s="46">
        <f>SUM(I6:I15)</f>
        <v>174</v>
      </c>
      <c r="J16" s="106">
        <f t="shared" si="0"/>
        <v>1</v>
      </c>
    </row>
    <row r="17" spans="6:6" x14ac:dyDescent="0.25">
      <c r="F17" s="83" t="s">
        <v>382</v>
      </c>
    </row>
    <row r="18" spans="6:6" x14ac:dyDescent="0.25">
      <c r="F18" s="83" t="s">
        <v>381</v>
      </c>
    </row>
    <row r="19" spans="6:6" x14ac:dyDescent="0.25">
      <c r="F19" s="83" t="s">
        <v>380</v>
      </c>
    </row>
    <row r="20" spans="6:6" x14ac:dyDescent="0.25">
      <c r="F20" s="83" t="s">
        <v>372</v>
      </c>
    </row>
    <row r="21" spans="6:6" x14ac:dyDescent="0.25">
      <c r="F21" s="93" t="s">
        <v>148</v>
      </c>
    </row>
    <row r="22" spans="6:6" x14ac:dyDescent="0.25">
      <c r="F22" s="83" t="s">
        <v>375</v>
      </c>
    </row>
    <row r="23" spans="6:6" x14ac:dyDescent="0.25">
      <c r="F23" s="83" t="s">
        <v>385</v>
      </c>
    </row>
    <row r="24" spans="6:6" x14ac:dyDescent="0.25">
      <c r="F24" s="83" t="s">
        <v>388</v>
      </c>
    </row>
    <row r="25" spans="6:6" x14ac:dyDescent="0.25">
      <c r="F25" s="83" t="s">
        <v>373</v>
      </c>
    </row>
    <row r="26" spans="6:6" x14ac:dyDescent="0.25">
      <c r="F26" s="93" t="s">
        <v>389</v>
      </c>
    </row>
    <row r="27" spans="6:6" x14ac:dyDescent="0.25">
      <c r="F27" s="84" t="s">
        <v>374</v>
      </c>
    </row>
    <row r="28" spans="6:6" x14ac:dyDescent="0.25">
      <c r="F28" s="84" t="s">
        <v>383</v>
      </c>
    </row>
  </sheetData>
  <dataConsolidate/>
  <pageMargins left="0.511811024" right="0.511811024" top="0.78740157499999996" bottom="0.78740157499999996" header="0.31496062000000002" footer="0.31496062000000002"/>
  <pageSetup paperSize="9" orientation="portrait" verticalDpi="0" r:id="rId1"/>
  <drawing r:id="rId2"/>
  <tableParts count="3">
    <tablePart r:id="rId3"/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8"/>
  <sheetViews>
    <sheetView showGridLines="0" zoomScale="70" zoomScaleNormal="70" workbookViewId="0">
      <pane ySplit="13" topLeftCell="A62" activePane="bottomLeft" state="frozen"/>
      <selection activeCell="A3" sqref="A3"/>
      <selection pane="bottomLeft" activeCell="J6" sqref="J6"/>
    </sheetView>
  </sheetViews>
  <sheetFormatPr defaultColWidth="9.140625" defaultRowHeight="15" x14ac:dyDescent="0.25"/>
  <cols>
    <col min="1" max="1" width="1.5703125" style="1" customWidth="1"/>
    <col min="2" max="2" width="33" customWidth="1"/>
    <col min="3" max="3" width="37.7109375" customWidth="1"/>
    <col min="4" max="4" width="17.140625" customWidth="1"/>
    <col min="5" max="5" width="12.140625" customWidth="1"/>
    <col min="6" max="6" width="14.85546875" bestFit="1" customWidth="1"/>
    <col min="7" max="7" width="18.140625" bestFit="1" customWidth="1"/>
    <col min="8" max="8" width="16" bestFit="1" customWidth="1"/>
    <col min="9" max="9" width="17.28515625" customWidth="1"/>
    <col min="10" max="10" width="66.7109375" customWidth="1"/>
    <col min="11" max="11" width="1" customWidth="1"/>
    <col min="17" max="17" width="12" bestFit="1" customWidth="1"/>
  </cols>
  <sheetData>
    <row r="1" spans="1:11" ht="6.75" customHeight="1" thickBot="1" x14ac:dyDescent="0.3">
      <c r="B1" s="166"/>
      <c r="C1" s="166"/>
      <c r="D1" s="166"/>
      <c r="E1" s="166"/>
      <c r="F1" s="166"/>
      <c r="G1" s="166"/>
      <c r="H1" s="166"/>
      <c r="I1" s="166"/>
      <c r="J1" s="166"/>
    </row>
    <row r="2" spans="1:11" ht="25.5" customHeight="1" thickBot="1" x14ac:dyDescent="0.3">
      <c r="B2" s="167" t="s">
        <v>0</v>
      </c>
      <c r="C2" s="168"/>
      <c r="D2" s="168"/>
      <c r="E2" s="168"/>
      <c r="F2" s="168"/>
      <c r="G2" s="168"/>
      <c r="H2" s="168"/>
      <c r="I2" s="168"/>
      <c r="J2" s="169"/>
      <c r="K2" s="2"/>
    </row>
    <row r="3" spans="1:11" x14ac:dyDescent="0.25">
      <c r="A3" s="31"/>
      <c r="B3" s="5"/>
      <c r="C3" s="5"/>
      <c r="D3" s="5"/>
      <c r="E3" s="5"/>
      <c r="F3" s="3"/>
      <c r="G3" s="3"/>
      <c r="H3" s="3"/>
      <c r="I3" s="3"/>
      <c r="J3" s="32"/>
      <c r="K3" s="4" t="s">
        <v>1</v>
      </c>
    </row>
    <row r="4" spans="1:11" ht="15.75" x14ac:dyDescent="0.25">
      <c r="A4" s="31"/>
      <c r="B4" s="36" t="s">
        <v>2</v>
      </c>
      <c r="C4" s="6">
        <f>D4/SUM($D$4:$D$9)</f>
        <v>6.1224489795918366E-2</v>
      </c>
      <c r="D4" s="7">
        <f>COUNTIF(I16:I1048576,"Concluída")</f>
        <v>3</v>
      </c>
      <c r="E4" s="5"/>
      <c r="F4" s="5"/>
      <c r="G4" s="5"/>
      <c r="H4" s="5"/>
      <c r="I4" s="5"/>
      <c r="J4" s="33"/>
      <c r="K4" s="4" t="s">
        <v>3</v>
      </c>
    </row>
    <row r="5" spans="1:11" ht="15.75" x14ac:dyDescent="0.25">
      <c r="A5" s="31"/>
      <c r="B5" s="36" t="s">
        <v>4</v>
      </c>
      <c r="C5" s="8">
        <f t="shared" ref="C5:C9" si="0">D5/SUM($D$4:$D$9)</f>
        <v>0</v>
      </c>
      <c r="D5" s="9">
        <f>COUNTIF(I16:I1048576,"Atrasada")</f>
        <v>0</v>
      </c>
      <c r="E5" s="5"/>
      <c r="F5" s="5"/>
      <c r="G5" s="5"/>
      <c r="H5" s="5"/>
      <c r="I5" s="5"/>
      <c r="J5" s="33"/>
      <c r="K5" s="4" t="s">
        <v>5</v>
      </c>
    </row>
    <row r="6" spans="1:11" ht="15" customHeight="1" x14ac:dyDescent="0.25">
      <c r="A6" s="31"/>
      <c r="B6" s="37" t="s">
        <v>6</v>
      </c>
      <c r="C6" s="10">
        <f t="shared" si="0"/>
        <v>0</v>
      </c>
      <c r="D6" s="7">
        <f>COUNTIF(I16:I1048576,"Reprogramada")</f>
        <v>0</v>
      </c>
      <c r="E6" s="5"/>
      <c r="F6" s="5"/>
      <c r="G6" s="5"/>
      <c r="H6" s="5"/>
      <c r="I6" s="5"/>
      <c r="J6" s="33"/>
      <c r="K6" s="11" t="s">
        <v>7</v>
      </c>
    </row>
    <row r="7" spans="1:11" ht="15" customHeight="1" x14ac:dyDescent="0.25">
      <c r="A7" s="31"/>
      <c r="B7" s="36" t="s">
        <v>7</v>
      </c>
      <c r="C7" s="12">
        <f t="shared" si="0"/>
        <v>0.93877551020408168</v>
      </c>
      <c r="D7" s="7">
        <f>COUNTIF(I16:I1048576,"Em Andamento")</f>
        <v>46</v>
      </c>
      <c r="E7" s="5"/>
      <c r="F7" s="5"/>
      <c r="G7" s="5"/>
      <c r="H7" s="5"/>
      <c r="I7" s="5"/>
      <c r="J7" s="33"/>
      <c r="K7" s="4" t="s">
        <v>8</v>
      </c>
    </row>
    <row r="8" spans="1:11" ht="15" customHeight="1" x14ac:dyDescent="0.25">
      <c r="A8" s="31"/>
      <c r="B8" s="38" t="s">
        <v>8</v>
      </c>
      <c r="C8" s="13">
        <f t="shared" si="0"/>
        <v>0</v>
      </c>
      <c r="D8" s="9">
        <f>COUNTIF(I16:I1048576,"Em Risco")</f>
        <v>0</v>
      </c>
      <c r="E8" s="5"/>
      <c r="F8" s="5"/>
      <c r="G8" s="5"/>
      <c r="H8" s="5"/>
      <c r="I8" s="5"/>
      <c r="J8" s="33"/>
      <c r="K8" s="4" t="s">
        <v>9</v>
      </c>
    </row>
    <row r="9" spans="1:11" ht="15" customHeight="1" x14ac:dyDescent="0.25">
      <c r="A9" s="31"/>
      <c r="B9" s="38" t="s">
        <v>10</v>
      </c>
      <c r="C9" s="14">
        <f t="shared" si="0"/>
        <v>0</v>
      </c>
      <c r="D9" s="15">
        <f>COUNTIF(I16:I1048576,"Anulada")</f>
        <v>0</v>
      </c>
      <c r="E9" s="5"/>
      <c r="F9" s="5"/>
      <c r="G9" s="5"/>
      <c r="H9" s="5"/>
      <c r="I9" s="5"/>
      <c r="J9" s="33"/>
    </row>
    <row r="10" spans="1:11" x14ac:dyDescent="0.25">
      <c r="A10" s="31"/>
      <c r="B10" s="39" t="s">
        <v>11</v>
      </c>
      <c r="C10" s="16"/>
      <c r="D10" s="9">
        <f>SUM(D4:D9)</f>
        <v>49</v>
      </c>
      <c r="E10" s="5"/>
      <c r="F10" s="5"/>
      <c r="G10" s="5"/>
      <c r="H10" s="5"/>
      <c r="I10" s="5"/>
      <c r="J10" s="33"/>
    </row>
    <row r="11" spans="1:11" ht="15.75" thickBot="1" x14ac:dyDescent="0.3">
      <c r="A11" s="31"/>
      <c r="B11" s="30"/>
      <c r="C11" s="17"/>
      <c r="D11" s="17"/>
      <c r="E11" s="17"/>
      <c r="F11" s="17"/>
      <c r="G11" s="17"/>
      <c r="H11" s="17"/>
      <c r="I11" s="17"/>
      <c r="J11" s="18"/>
    </row>
    <row r="12" spans="1:11" ht="3.75" customHeight="1" thickBot="1" x14ac:dyDescent="0.3">
      <c r="B12" s="2"/>
      <c r="C12" s="2"/>
      <c r="D12" s="2"/>
      <c r="E12" s="2"/>
      <c r="F12" s="2"/>
      <c r="G12" s="2"/>
      <c r="H12" s="2"/>
      <c r="I12" s="2"/>
      <c r="J12" s="2"/>
    </row>
    <row r="13" spans="1:11" ht="30" x14ac:dyDescent="0.25">
      <c r="A13" s="1">
        <v>15</v>
      </c>
      <c r="B13" s="19" t="s">
        <v>12</v>
      </c>
      <c r="C13" s="20" t="s">
        <v>13</v>
      </c>
      <c r="D13" s="20" t="s">
        <v>14</v>
      </c>
      <c r="E13" s="20" t="s">
        <v>15</v>
      </c>
      <c r="F13" s="20" t="s">
        <v>16</v>
      </c>
      <c r="G13" s="20" t="s">
        <v>17</v>
      </c>
      <c r="H13" s="20" t="s">
        <v>18</v>
      </c>
      <c r="I13" s="20" t="s">
        <v>19</v>
      </c>
      <c r="J13" s="21" t="s">
        <v>20</v>
      </c>
    </row>
    <row r="14" spans="1:11" ht="21" customHeight="1" x14ac:dyDescent="0.25">
      <c r="B14" s="149" t="s">
        <v>21</v>
      </c>
      <c r="C14" s="150"/>
      <c r="D14" s="150"/>
      <c r="E14" s="150"/>
      <c r="F14" s="150"/>
      <c r="G14" s="150"/>
      <c r="H14" s="150"/>
      <c r="I14" s="150"/>
      <c r="J14" s="151"/>
    </row>
    <row r="15" spans="1:11" s="22" customFormat="1" x14ac:dyDescent="0.25">
      <c r="A15" s="1"/>
      <c r="B15" s="146" t="s">
        <v>65</v>
      </c>
      <c r="C15" s="147"/>
      <c r="D15" s="147"/>
      <c r="E15" s="147"/>
      <c r="F15" s="147"/>
      <c r="G15" s="147"/>
      <c r="H15" s="147"/>
      <c r="I15" s="147"/>
      <c r="J15" s="148"/>
    </row>
    <row r="16" spans="1:11" s="22" customFormat="1" ht="25.5" x14ac:dyDescent="0.25">
      <c r="A16" s="1"/>
      <c r="B16" s="23" t="s">
        <v>63</v>
      </c>
      <c r="C16" s="24" t="s">
        <v>89</v>
      </c>
      <c r="D16" s="25" t="s">
        <v>23</v>
      </c>
      <c r="E16" s="29">
        <v>44249</v>
      </c>
      <c r="F16" s="26">
        <v>44295</v>
      </c>
      <c r="G16" s="26"/>
      <c r="H16" s="25"/>
      <c r="I16" s="25" t="s">
        <v>7</v>
      </c>
      <c r="J16" s="35" t="s">
        <v>64</v>
      </c>
    </row>
    <row r="17" spans="1:10" s="22" customFormat="1" x14ac:dyDescent="0.25">
      <c r="A17" s="1"/>
      <c r="B17" s="146" t="s">
        <v>22</v>
      </c>
      <c r="C17" s="147"/>
      <c r="D17" s="147"/>
      <c r="E17" s="147"/>
      <c r="F17" s="147"/>
      <c r="G17" s="147"/>
      <c r="H17" s="147"/>
      <c r="I17" s="147"/>
      <c r="J17" s="148"/>
    </row>
    <row r="18" spans="1:10" s="22" customFormat="1" ht="25.5" x14ac:dyDescent="0.25">
      <c r="A18" s="1"/>
      <c r="B18" s="23" t="s">
        <v>72</v>
      </c>
      <c r="C18" s="27" t="s">
        <v>73</v>
      </c>
      <c r="D18" s="28" t="s">
        <v>23</v>
      </c>
      <c r="E18" s="29">
        <v>44197</v>
      </c>
      <c r="F18" s="29">
        <v>44274</v>
      </c>
      <c r="G18" s="28"/>
      <c r="H18" s="29"/>
      <c r="I18" s="25" t="s">
        <v>7</v>
      </c>
      <c r="J18" s="35" t="s">
        <v>90</v>
      </c>
    </row>
    <row r="19" spans="1:10" s="22" customFormat="1" x14ac:dyDescent="0.25">
      <c r="A19" s="1"/>
      <c r="B19" s="159" t="s">
        <v>24</v>
      </c>
      <c r="C19" s="160"/>
      <c r="D19" s="160"/>
      <c r="E19" s="160"/>
      <c r="F19" s="160"/>
      <c r="G19" s="160"/>
      <c r="H19" s="160"/>
      <c r="I19" s="160"/>
      <c r="J19" s="161"/>
    </row>
    <row r="20" spans="1:10" s="22" customFormat="1" ht="25.5" x14ac:dyDescent="0.25">
      <c r="A20" s="1"/>
      <c r="B20" s="157" t="s">
        <v>91</v>
      </c>
      <c r="C20" s="24" t="s">
        <v>66</v>
      </c>
      <c r="D20" s="25" t="s">
        <v>67</v>
      </c>
      <c r="E20" s="26">
        <v>44197</v>
      </c>
      <c r="F20" s="26">
        <v>44286</v>
      </c>
      <c r="G20" s="26"/>
      <c r="H20" s="25"/>
      <c r="I20" s="25" t="s">
        <v>7</v>
      </c>
      <c r="J20" s="35" t="s">
        <v>64</v>
      </c>
    </row>
    <row r="21" spans="1:10" s="22" customFormat="1" ht="25.5" x14ac:dyDescent="0.25">
      <c r="A21" s="1"/>
      <c r="B21" s="158"/>
      <c r="C21" s="24" t="s">
        <v>68</v>
      </c>
      <c r="D21" s="25" t="s">
        <v>67</v>
      </c>
      <c r="E21" s="26">
        <v>44291</v>
      </c>
      <c r="F21" s="26">
        <v>44561</v>
      </c>
      <c r="G21" s="26"/>
      <c r="H21" s="25"/>
      <c r="I21" s="25" t="s">
        <v>7</v>
      </c>
      <c r="J21" s="35" t="s">
        <v>64</v>
      </c>
    </row>
    <row r="22" spans="1:10" s="22" customFormat="1" x14ac:dyDescent="0.25">
      <c r="A22" s="1"/>
      <c r="B22" s="157" t="s">
        <v>69</v>
      </c>
      <c r="C22" s="24" t="s">
        <v>70</v>
      </c>
      <c r="D22" s="25" t="s">
        <v>23</v>
      </c>
      <c r="E22" s="26">
        <v>44197</v>
      </c>
      <c r="F22" s="26">
        <v>44260</v>
      </c>
      <c r="G22" s="26"/>
      <c r="H22" s="25"/>
      <c r="I22" s="25" t="s">
        <v>7</v>
      </c>
      <c r="J22" s="35" t="s">
        <v>64</v>
      </c>
    </row>
    <row r="23" spans="1:10" s="22" customFormat="1" ht="25.5" customHeight="1" x14ac:dyDescent="0.25">
      <c r="A23" s="1"/>
      <c r="B23" s="158"/>
      <c r="C23" s="24" t="s">
        <v>71</v>
      </c>
      <c r="D23" s="25" t="s">
        <v>23</v>
      </c>
      <c r="E23" s="26">
        <v>44197</v>
      </c>
      <c r="F23" s="26">
        <v>44260</v>
      </c>
      <c r="G23" s="26"/>
      <c r="H23" s="25"/>
      <c r="I23" s="25" t="s">
        <v>7</v>
      </c>
      <c r="J23" s="35" t="s">
        <v>64</v>
      </c>
    </row>
    <row r="24" spans="1:10" s="22" customFormat="1" x14ac:dyDescent="0.25">
      <c r="A24" s="1"/>
      <c r="B24" s="159" t="s">
        <v>25</v>
      </c>
      <c r="C24" s="160"/>
      <c r="D24" s="160"/>
      <c r="E24" s="160"/>
      <c r="F24" s="160"/>
      <c r="G24" s="160"/>
      <c r="H24" s="160"/>
      <c r="I24" s="160"/>
      <c r="J24" s="161"/>
    </row>
    <row r="25" spans="1:10" s="22" customFormat="1" x14ac:dyDescent="0.25">
      <c r="A25" s="1"/>
      <c r="B25" s="152" t="s">
        <v>61</v>
      </c>
      <c r="C25" s="153"/>
      <c r="D25" s="153"/>
      <c r="E25" s="153"/>
      <c r="F25" s="153"/>
      <c r="G25" s="153"/>
      <c r="H25" s="153"/>
      <c r="I25" s="153"/>
      <c r="J25" s="154"/>
    </row>
    <row r="26" spans="1:10" s="22" customFormat="1" x14ac:dyDescent="0.25">
      <c r="A26" s="1"/>
      <c r="B26" s="159" t="s">
        <v>26</v>
      </c>
      <c r="C26" s="160"/>
      <c r="D26" s="160"/>
      <c r="E26" s="160"/>
      <c r="F26" s="160"/>
      <c r="G26" s="160"/>
      <c r="H26" s="160"/>
      <c r="I26" s="160"/>
      <c r="J26" s="161"/>
    </row>
    <row r="27" spans="1:10" s="22" customFormat="1" x14ac:dyDescent="0.25">
      <c r="A27" s="1"/>
      <c r="B27" s="152" t="s">
        <v>61</v>
      </c>
      <c r="C27" s="153"/>
      <c r="D27" s="153"/>
      <c r="E27" s="153"/>
      <c r="F27" s="153"/>
      <c r="G27" s="153"/>
      <c r="H27" s="153"/>
      <c r="I27" s="153"/>
      <c r="J27" s="154"/>
    </row>
    <row r="28" spans="1:10" s="22" customFormat="1" x14ac:dyDescent="0.25">
      <c r="A28" s="1"/>
      <c r="B28" s="159" t="s">
        <v>27</v>
      </c>
      <c r="C28" s="160"/>
      <c r="D28" s="160"/>
      <c r="E28" s="160"/>
      <c r="F28" s="160"/>
      <c r="G28" s="160"/>
      <c r="H28" s="160"/>
      <c r="I28" s="160"/>
      <c r="J28" s="161"/>
    </row>
    <row r="29" spans="1:10" s="22" customFormat="1" x14ac:dyDescent="0.25">
      <c r="A29" s="1"/>
      <c r="B29" s="152" t="s">
        <v>61</v>
      </c>
      <c r="C29" s="153"/>
      <c r="D29" s="153"/>
      <c r="E29" s="153"/>
      <c r="F29" s="153"/>
      <c r="G29" s="153"/>
      <c r="H29" s="153"/>
      <c r="I29" s="153"/>
      <c r="J29" s="154"/>
    </row>
    <row r="30" spans="1:10" s="22" customFormat="1" x14ac:dyDescent="0.25">
      <c r="A30" s="1"/>
      <c r="B30" s="163" t="s">
        <v>28</v>
      </c>
      <c r="C30" s="164"/>
      <c r="D30" s="164"/>
      <c r="E30" s="164"/>
      <c r="F30" s="164"/>
      <c r="G30" s="164"/>
      <c r="H30" s="164"/>
      <c r="I30" s="164"/>
      <c r="J30" s="165"/>
    </row>
    <row r="31" spans="1:10" s="22" customFormat="1" x14ac:dyDescent="0.25">
      <c r="A31" s="1"/>
      <c r="B31" s="159" t="s">
        <v>30</v>
      </c>
      <c r="C31" s="160"/>
      <c r="D31" s="160"/>
      <c r="E31" s="160"/>
      <c r="F31" s="160"/>
      <c r="G31" s="160"/>
      <c r="H31" s="160"/>
      <c r="I31" s="160"/>
      <c r="J31" s="161"/>
    </row>
    <row r="32" spans="1:10" s="22" customFormat="1" ht="15" customHeight="1" x14ac:dyDescent="0.25">
      <c r="A32" s="1"/>
      <c r="B32" s="157" t="s">
        <v>82</v>
      </c>
      <c r="C32" s="27" t="s">
        <v>83</v>
      </c>
      <c r="D32" s="28" t="s">
        <v>84</v>
      </c>
      <c r="E32" s="29">
        <v>44197</v>
      </c>
      <c r="F32" s="29">
        <v>44316</v>
      </c>
      <c r="G32" s="25"/>
      <c r="H32" s="26"/>
      <c r="I32" s="25" t="s">
        <v>7</v>
      </c>
      <c r="J32" s="35" t="s">
        <v>64</v>
      </c>
    </row>
    <row r="33" spans="1:22" s="22" customFormat="1" x14ac:dyDescent="0.25">
      <c r="A33" s="1"/>
      <c r="B33" s="162"/>
      <c r="C33" s="27" t="s">
        <v>85</v>
      </c>
      <c r="D33" s="28" t="s">
        <v>84</v>
      </c>
      <c r="E33" s="29">
        <v>44319</v>
      </c>
      <c r="F33" s="29">
        <v>44346</v>
      </c>
      <c r="G33" s="25"/>
      <c r="H33" s="26"/>
      <c r="I33" s="25" t="s">
        <v>7</v>
      </c>
      <c r="J33" s="35" t="s">
        <v>64</v>
      </c>
    </row>
    <row r="34" spans="1:22" s="22" customFormat="1" ht="25.5" x14ac:dyDescent="0.25">
      <c r="A34" s="1"/>
      <c r="B34" s="158"/>
      <c r="C34" s="27" t="s">
        <v>86</v>
      </c>
      <c r="D34" s="28" t="s">
        <v>84</v>
      </c>
      <c r="E34" s="29">
        <v>44346</v>
      </c>
      <c r="F34" s="29">
        <v>44346</v>
      </c>
      <c r="G34" s="25"/>
      <c r="H34" s="26"/>
      <c r="I34" s="25" t="s">
        <v>7</v>
      </c>
      <c r="J34" s="35" t="s">
        <v>64</v>
      </c>
    </row>
    <row r="35" spans="1:22" s="22" customFormat="1" ht="51" x14ac:dyDescent="0.25">
      <c r="A35" s="1"/>
      <c r="B35" s="23" t="s">
        <v>87</v>
      </c>
      <c r="C35" s="27" t="s">
        <v>88</v>
      </c>
      <c r="D35" s="28" t="s">
        <v>84</v>
      </c>
      <c r="E35" s="29">
        <v>44197</v>
      </c>
      <c r="F35" s="29">
        <v>44377</v>
      </c>
      <c r="G35" s="25"/>
      <c r="H35" s="26"/>
      <c r="I35" s="25" t="s">
        <v>7</v>
      </c>
      <c r="J35" s="35" t="s">
        <v>64</v>
      </c>
    </row>
    <row r="36" spans="1:22" s="22" customFormat="1" x14ac:dyDescent="0.25">
      <c r="A36" s="1"/>
      <c r="B36" s="159" t="s">
        <v>31</v>
      </c>
      <c r="C36" s="160"/>
      <c r="D36" s="160"/>
      <c r="E36" s="160"/>
      <c r="F36" s="160"/>
      <c r="G36" s="160"/>
      <c r="H36" s="160"/>
      <c r="I36" s="160"/>
      <c r="J36" s="161"/>
    </row>
    <row r="37" spans="1:22" s="22" customFormat="1" ht="25.5" x14ac:dyDescent="0.25">
      <c r="A37" s="1"/>
      <c r="B37" s="157" t="s">
        <v>78</v>
      </c>
      <c r="C37" s="27" t="s">
        <v>76</v>
      </c>
      <c r="D37" s="28" t="s">
        <v>84</v>
      </c>
      <c r="E37" s="29">
        <v>44197</v>
      </c>
      <c r="F37" s="29">
        <v>44253</v>
      </c>
      <c r="G37" s="25"/>
      <c r="H37" s="26"/>
      <c r="I37" s="25" t="s">
        <v>7</v>
      </c>
      <c r="J37" s="35" t="s">
        <v>64</v>
      </c>
    </row>
    <row r="38" spans="1:22" s="22" customFormat="1" ht="25.5" x14ac:dyDescent="0.25">
      <c r="A38" s="1"/>
      <c r="B38" s="162"/>
      <c r="C38" s="27" t="s">
        <v>77</v>
      </c>
      <c r="D38" s="28" t="s">
        <v>84</v>
      </c>
      <c r="E38" s="29">
        <v>44256</v>
      </c>
      <c r="F38" s="29">
        <v>44260</v>
      </c>
      <c r="G38" s="25"/>
      <c r="H38" s="26"/>
      <c r="I38" s="25" t="s">
        <v>7</v>
      </c>
      <c r="J38" s="35" t="s">
        <v>64</v>
      </c>
    </row>
    <row r="39" spans="1:22" s="22" customFormat="1" ht="25.5" x14ac:dyDescent="0.25">
      <c r="A39" s="1"/>
      <c r="B39" s="162"/>
      <c r="C39" s="28" t="s">
        <v>79</v>
      </c>
      <c r="D39" s="28" t="s">
        <v>84</v>
      </c>
      <c r="E39" s="29">
        <v>44197</v>
      </c>
      <c r="F39" s="29">
        <v>44316</v>
      </c>
      <c r="G39" s="25"/>
      <c r="H39" s="26"/>
      <c r="I39" s="25" t="s">
        <v>7</v>
      </c>
      <c r="J39" s="35" t="s">
        <v>64</v>
      </c>
    </row>
    <row r="40" spans="1:22" s="22" customFormat="1" ht="25.5" x14ac:dyDescent="0.25">
      <c r="A40" s="1"/>
      <c r="B40" s="162"/>
      <c r="C40" s="28" t="s">
        <v>80</v>
      </c>
      <c r="D40" s="28" t="s">
        <v>84</v>
      </c>
      <c r="E40" s="29">
        <v>44317</v>
      </c>
      <c r="F40" s="29">
        <v>44408</v>
      </c>
      <c r="G40" s="25"/>
      <c r="H40" s="26"/>
      <c r="I40" s="25" t="s">
        <v>7</v>
      </c>
      <c r="J40" s="35" t="s">
        <v>64</v>
      </c>
    </row>
    <row r="41" spans="1:22" s="22" customFormat="1" ht="25.5" x14ac:dyDescent="0.25">
      <c r="A41" s="1"/>
      <c r="B41" s="158"/>
      <c r="C41" s="28" t="s">
        <v>81</v>
      </c>
      <c r="D41" s="28" t="s">
        <v>84</v>
      </c>
      <c r="E41" s="29">
        <v>44409</v>
      </c>
      <c r="F41" s="29">
        <v>44500</v>
      </c>
      <c r="G41" s="25"/>
      <c r="H41" s="26"/>
      <c r="I41" s="25" t="s">
        <v>7</v>
      </c>
      <c r="J41" s="35" t="s">
        <v>64</v>
      </c>
    </row>
    <row r="42" spans="1:22" s="22" customFormat="1" x14ac:dyDescent="0.25">
      <c r="A42" s="1"/>
      <c r="B42" s="159" t="s">
        <v>75</v>
      </c>
      <c r="C42" s="160"/>
      <c r="D42" s="160"/>
      <c r="E42" s="160"/>
      <c r="F42" s="160"/>
      <c r="G42" s="160"/>
      <c r="H42" s="160"/>
      <c r="I42" s="160"/>
      <c r="J42" s="161"/>
    </row>
    <row r="43" spans="1:22" s="22" customFormat="1" x14ac:dyDescent="0.25">
      <c r="A43" s="1"/>
      <c r="B43" s="157" t="s">
        <v>62</v>
      </c>
      <c r="C43" s="24" t="s">
        <v>33</v>
      </c>
      <c r="D43" s="25" t="s">
        <v>32</v>
      </c>
      <c r="E43" s="26">
        <v>44197</v>
      </c>
      <c r="F43" s="26">
        <v>44198</v>
      </c>
      <c r="G43" s="25"/>
      <c r="H43" s="26"/>
      <c r="I43" s="25" t="s">
        <v>1</v>
      </c>
      <c r="J43" s="35" t="s">
        <v>74</v>
      </c>
      <c r="V43" s="34"/>
    </row>
    <row r="44" spans="1:22" s="22" customFormat="1" x14ac:dyDescent="0.25">
      <c r="A44" s="1"/>
      <c r="B44" s="162"/>
      <c r="C44" s="24" t="s">
        <v>34</v>
      </c>
      <c r="D44" s="25" t="s">
        <v>32</v>
      </c>
      <c r="E44" s="26">
        <v>44197</v>
      </c>
      <c r="F44" s="26">
        <v>44230</v>
      </c>
      <c r="G44" s="25"/>
      <c r="H44" s="26"/>
      <c r="I44" s="25" t="s">
        <v>1</v>
      </c>
      <c r="J44" s="35" t="s">
        <v>74</v>
      </c>
    </row>
    <row r="45" spans="1:22" s="22" customFormat="1" x14ac:dyDescent="0.25">
      <c r="A45" s="1"/>
      <c r="B45" s="162"/>
      <c r="C45" s="24" t="s">
        <v>35</v>
      </c>
      <c r="D45" s="25" t="s">
        <v>32</v>
      </c>
      <c r="E45" s="26">
        <v>44197</v>
      </c>
      <c r="F45" s="26">
        <v>44230</v>
      </c>
      <c r="G45" s="25"/>
      <c r="H45" s="26"/>
      <c r="I45" s="25" t="s">
        <v>1</v>
      </c>
      <c r="J45" s="35" t="s">
        <v>74</v>
      </c>
    </row>
    <row r="46" spans="1:22" s="22" customFormat="1" x14ac:dyDescent="0.25">
      <c r="A46" s="1"/>
      <c r="B46" s="162"/>
      <c r="C46" s="24" t="s">
        <v>36</v>
      </c>
      <c r="D46" s="25" t="s">
        <v>32</v>
      </c>
      <c r="E46" s="26">
        <v>44197</v>
      </c>
      <c r="F46" s="26">
        <v>44257</v>
      </c>
      <c r="G46" s="25"/>
      <c r="H46" s="25"/>
      <c r="I46" s="25" t="s">
        <v>7</v>
      </c>
      <c r="J46" s="35" t="s">
        <v>64</v>
      </c>
    </row>
    <row r="47" spans="1:22" s="22" customFormat="1" x14ac:dyDescent="0.25">
      <c r="A47" s="1"/>
      <c r="B47" s="162"/>
      <c r="C47" s="24" t="s">
        <v>37</v>
      </c>
      <c r="D47" s="25" t="s">
        <v>32</v>
      </c>
      <c r="E47" s="26">
        <v>44197</v>
      </c>
      <c r="F47" s="26">
        <v>44287</v>
      </c>
      <c r="G47" s="25"/>
      <c r="H47" s="25"/>
      <c r="I47" s="25" t="s">
        <v>7</v>
      </c>
      <c r="J47" s="35" t="s">
        <v>64</v>
      </c>
    </row>
    <row r="48" spans="1:22" s="22" customFormat="1" x14ac:dyDescent="0.25">
      <c r="A48" s="1"/>
      <c r="B48" s="162"/>
      <c r="C48" s="24" t="s">
        <v>38</v>
      </c>
      <c r="D48" s="25" t="s">
        <v>32</v>
      </c>
      <c r="E48" s="26">
        <v>44197</v>
      </c>
      <c r="F48" s="26">
        <v>44320</v>
      </c>
      <c r="G48" s="25"/>
      <c r="H48" s="25"/>
      <c r="I48" s="25" t="s">
        <v>7</v>
      </c>
      <c r="J48" s="35" t="s">
        <v>64</v>
      </c>
    </row>
    <row r="49" spans="1:10" s="22" customFormat="1" x14ac:dyDescent="0.25">
      <c r="A49" s="1"/>
      <c r="B49" s="162"/>
      <c r="C49" s="24" t="s">
        <v>39</v>
      </c>
      <c r="D49" s="25" t="s">
        <v>32</v>
      </c>
      <c r="E49" s="26">
        <v>44197</v>
      </c>
      <c r="F49" s="26">
        <v>44348</v>
      </c>
      <c r="G49" s="25"/>
      <c r="H49" s="25"/>
      <c r="I49" s="25" t="s">
        <v>7</v>
      </c>
      <c r="J49" s="35" t="s">
        <v>64</v>
      </c>
    </row>
    <row r="50" spans="1:10" s="22" customFormat="1" x14ac:dyDescent="0.25">
      <c r="A50" s="1"/>
      <c r="B50" s="162"/>
      <c r="C50" s="24" t="s">
        <v>40</v>
      </c>
      <c r="D50" s="25" t="s">
        <v>32</v>
      </c>
      <c r="E50" s="26">
        <v>44197</v>
      </c>
      <c r="F50" s="26">
        <v>44348</v>
      </c>
      <c r="G50" s="25"/>
      <c r="H50" s="25"/>
      <c r="I50" s="25" t="s">
        <v>7</v>
      </c>
      <c r="J50" s="35" t="s">
        <v>64</v>
      </c>
    </row>
    <row r="51" spans="1:10" s="22" customFormat="1" x14ac:dyDescent="0.25">
      <c r="A51" s="1"/>
      <c r="B51" s="162"/>
      <c r="C51" s="24" t="s">
        <v>41</v>
      </c>
      <c r="D51" s="25" t="s">
        <v>32</v>
      </c>
      <c r="E51" s="26">
        <v>44197</v>
      </c>
      <c r="F51" s="26">
        <v>44378</v>
      </c>
      <c r="G51" s="25"/>
      <c r="H51" s="25"/>
      <c r="I51" s="25" t="s">
        <v>7</v>
      </c>
      <c r="J51" s="35" t="s">
        <v>64</v>
      </c>
    </row>
    <row r="52" spans="1:10" s="22" customFormat="1" x14ac:dyDescent="0.25">
      <c r="A52" s="1"/>
      <c r="B52" s="162"/>
      <c r="C52" s="24" t="s">
        <v>42</v>
      </c>
      <c r="D52" s="25" t="s">
        <v>32</v>
      </c>
      <c r="E52" s="26">
        <v>44197</v>
      </c>
      <c r="F52" s="26">
        <v>44411</v>
      </c>
      <c r="G52" s="25"/>
      <c r="H52" s="25"/>
      <c r="I52" s="25" t="s">
        <v>7</v>
      </c>
      <c r="J52" s="35" t="s">
        <v>64</v>
      </c>
    </row>
    <row r="53" spans="1:10" s="22" customFormat="1" x14ac:dyDescent="0.25">
      <c r="A53" s="1"/>
      <c r="B53" s="162"/>
      <c r="C53" s="24" t="s">
        <v>43</v>
      </c>
      <c r="D53" s="25" t="s">
        <v>32</v>
      </c>
      <c r="E53" s="26">
        <v>44197</v>
      </c>
      <c r="F53" s="26">
        <v>44440</v>
      </c>
      <c r="G53" s="25"/>
      <c r="H53" s="25"/>
      <c r="I53" s="25" t="s">
        <v>7</v>
      </c>
      <c r="J53" s="35" t="s">
        <v>64</v>
      </c>
    </row>
    <row r="54" spans="1:10" s="22" customFormat="1" x14ac:dyDescent="0.25">
      <c r="A54" s="1"/>
      <c r="B54" s="162"/>
      <c r="C54" s="24" t="s">
        <v>44</v>
      </c>
      <c r="D54" s="25" t="s">
        <v>32</v>
      </c>
      <c r="E54" s="26">
        <v>44197</v>
      </c>
      <c r="F54" s="26">
        <v>44440</v>
      </c>
      <c r="G54" s="25"/>
      <c r="H54" s="25"/>
      <c r="I54" s="25" t="s">
        <v>7</v>
      </c>
      <c r="J54" s="35" t="s">
        <v>64</v>
      </c>
    </row>
    <row r="55" spans="1:10" s="22" customFormat="1" x14ac:dyDescent="0.25">
      <c r="A55" s="1"/>
      <c r="B55" s="162"/>
      <c r="C55" s="24" t="s">
        <v>45</v>
      </c>
      <c r="D55" s="25" t="s">
        <v>32</v>
      </c>
      <c r="E55" s="26">
        <v>44197</v>
      </c>
      <c r="F55" s="26">
        <v>44440</v>
      </c>
      <c r="G55" s="25"/>
      <c r="H55" s="25"/>
      <c r="I55" s="25" t="s">
        <v>7</v>
      </c>
      <c r="J55" s="35" t="s">
        <v>64</v>
      </c>
    </row>
    <row r="56" spans="1:10" s="22" customFormat="1" x14ac:dyDescent="0.25">
      <c r="A56" s="1"/>
      <c r="B56" s="162"/>
      <c r="C56" s="24" t="s">
        <v>46</v>
      </c>
      <c r="D56" s="25" t="s">
        <v>32</v>
      </c>
      <c r="E56" s="26">
        <v>44197</v>
      </c>
      <c r="F56" s="26">
        <v>44470</v>
      </c>
      <c r="G56" s="25"/>
      <c r="H56" s="25"/>
      <c r="I56" s="25" t="s">
        <v>7</v>
      </c>
      <c r="J56" s="35" t="s">
        <v>64</v>
      </c>
    </row>
    <row r="57" spans="1:10" s="22" customFormat="1" x14ac:dyDescent="0.25">
      <c r="A57" s="1"/>
      <c r="B57" s="162"/>
      <c r="C57" s="24" t="s">
        <v>47</v>
      </c>
      <c r="D57" s="25" t="s">
        <v>32</v>
      </c>
      <c r="E57" s="26">
        <v>44197</v>
      </c>
      <c r="F57" s="26">
        <v>44503</v>
      </c>
      <c r="G57" s="25"/>
      <c r="H57" s="25"/>
      <c r="I57" s="25" t="s">
        <v>7</v>
      </c>
      <c r="J57" s="35" t="s">
        <v>64</v>
      </c>
    </row>
    <row r="58" spans="1:10" s="22" customFormat="1" x14ac:dyDescent="0.25">
      <c r="A58" s="1"/>
      <c r="B58" s="162"/>
      <c r="C58" s="24" t="s">
        <v>48</v>
      </c>
      <c r="D58" s="25" t="s">
        <v>32</v>
      </c>
      <c r="E58" s="26">
        <v>44197</v>
      </c>
      <c r="F58" s="26">
        <v>44531</v>
      </c>
      <c r="G58" s="25"/>
      <c r="H58" s="25"/>
      <c r="I58" s="25" t="s">
        <v>7</v>
      </c>
      <c r="J58" s="35" t="s">
        <v>64</v>
      </c>
    </row>
    <row r="59" spans="1:10" s="22" customFormat="1" x14ac:dyDescent="0.25">
      <c r="A59" s="1"/>
      <c r="B59" s="162"/>
      <c r="C59" s="24" t="s">
        <v>49</v>
      </c>
      <c r="D59" s="25" t="s">
        <v>32</v>
      </c>
      <c r="E59" s="26">
        <v>44197</v>
      </c>
      <c r="F59" s="26">
        <v>44531</v>
      </c>
      <c r="G59" s="25"/>
      <c r="H59" s="25"/>
      <c r="I59" s="25" t="s">
        <v>7</v>
      </c>
      <c r="J59" s="35" t="s">
        <v>64</v>
      </c>
    </row>
    <row r="60" spans="1:10" s="22" customFormat="1" x14ac:dyDescent="0.25">
      <c r="A60" s="1"/>
      <c r="B60" s="149" t="s">
        <v>50</v>
      </c>
      <c r="C60" s="150"/>
      <c r="D60" s="150"/>
      <c r="E60" s="150"/>
      <c r="F60" s="150"/>
      <c r="G60" s="150"/>
      <c r="H60" s="150"/>
      <c r="I60" s="150"/>
      <c r="J60" s="151"/>
    </row>
    <row r="61" spans="1:10" s="22" customFormat="1" x14ac:dyDescent="0.25">
      <c r="A61" s="1"/>
      <c r="B61" s="146" t="s">
        <v>29</v>
      </c>
      <c r="C61" s="155"/>
      <c r="D61" s="155"/>
      <c r="E61" s="155"/>
      <c r="F61" s="155"/>
      <c r="G61" s="155"/>
      <c r="H61" s="155"/>
      <c r="I61" s="155"/>
      <c r="J61" s="156"/>
    </row>
    <row r="62" spans="1:10" s="22" customFormat="1" x14ac:dyDescent="0.25">
      <c r="A62" s="1"/>
      <c r="B62" s="152" t="s">
        <v>61</v>
      </c>
      <c r="C62" s="153"/>
      <c r="D62" s="153"/>
      <c r="E62" s="153"/>
      <c r="F62" s="153"/>
      <c r="G62" s="153"/>
      <c r="H62" s="153"/>
      <c r="I62" s="153"/>
      <c r="J62" s="154"/>
    </row>
    <row r="63" spans="1:10" s="22" customFormat="1" x14ac:dyDescent="0.25">
      <c r="A63" s="1"/>
      <c r="B63" s="146" t="s">
        <v>51</v>
      </c>
      <c r="C63" s="147"/>
      <c r="D63" s="147"/>
      <c r="E63" s="147"/>
      <c r="F63" s="147"/>
      <c r="G63" s="147"/>
      <c r="H63" s="147"/>
      <c r="I63" s="147"/>
      <c r="J63" s="148"/>
    </row>
    <row r="64" spans="1:10" s="22" customFormat="1" x14ac:dyDescent="0.25">
      <c r="A64" s="1"/>
      <c r="B64" s="152" t="s">
        <v>61</v>
      </c>
      <c r="C64" s="153"/>
      <c r="D64" s="153"/>
      <c r="E64" s="153"/>
      <c r="F64" s="153"/>
      <c r="G64" s="153"/>
      <c r="H64" s="153"/>
      <c r="I64" s="153"/>
      <c r="J64" s="154"/>
    </row>
    <row r="65" spans="1:18" s="22" customFormat="1" x14ac:dyDescent="0.25">
      <c r="A65" s="1"/>
      <c r="B65" s="146" t="s">
        <v>52</v>
      </c>
      <c r="C65" s="147"/>
      <c r="D65" s="147"/>
      <c r="E65" s="147"/>
      <c r="F65" s="147"/>
      <c r="G65" s="147"/>
      <c r="H65" s="147"/>
      <c r="I65" s="147"/>
      <c r="J65" s="148"/>
    </row>
    <row r="66" spans="1:18" s="22" customFormat="1" ht="38.25" x14ac:dyDescent="0.25">
      <c r="A66" s="1"/>
      <c r="B66" s="23" t="s">
        <v>92</v>
      </c>
      <c r="C66" s="27" t="s">
        <v>93</v>
      </c>
      <c r="D66" s="25" t="s">
        <v>94</v>
      </c>
      <c r="E66" s="26">
        <v>44250</v>
      </c>
      <c r="F66" s="26">
        <v>44267</v>
      </c>
      <c r="G66" s="25"/>
      <c r="H66" s="26"/>
      <c r="I66" s="25" t="s">
        <v>7</v>
      </c>
      <c r="J66" s="35" t="s">
        <v>64</v>
      </c>
    </row>
    <row r="67" spans="1:18" s="22" customFormat="1" ht="25.5" x14ac:dyDescent="0.25">
      <c r="A67" s="1"/>
      <c r="B67" s="23" t="s">
        <v>95</v>
      </c>
      <c r="C67" s="24" t="s">
        <v>96</v>
      </c>
      <c r="D67" s="25" t="s">
        <v>94</v>
      </c>
      <c r="E67" s="26">
        <v>44197</v>
      </c>
      <c r="F67" s="26">
        <v>44286</v>
      </c>
      <c r="G67" s="25"/>
      <c r="H67" s="26"/>
      <c r="I67" s="25" t="s">
        <v>7</v>
      </c>
      <c r="J67" s="35" t="s">
        <v>64</v>
      </c>
    </row>
    <row r="68" spans="1:18" s="22" customFormat="1" x14ac:dyDescent="0.25">
      <c r="A68" s="1"/>
      <c r="B68" s="146" t="s">
        <v>53</v>
      </c>
      <c r="C68" s="147"/>
      <c r="D68" s="147"/>
      <c r="E68" s="147"/>
      <c r="F68" s="147"/>
      <c r="G68" s="147"/>
      <c r="H68" s="147"/>
      <c r="I68" s="147"/>
      <c r="J68" s="148"/>
      <c r="L68"/>
    </row>
    <row r="69" spans="1:18" s="22" customFormat="1" ht="38.25" customHeight="1" x14ac:dyDescent="0.25">
      <c r="A69" s="1"/>
      <c r="B69" s="157" t="s">
        <v>54</v>
      </c>
      <c r="C69" s="24" t="s">
        <v>97</v>
      </c>
      <c r="D69" s="26" t="s">
        <v>94</v>
      </c>
      <c r="E69" s="26">
        <v>44197</v>
      </c>
      <c r="F69" s="26">
        <v>44377</v>
      </c>
      <c r="G69" s="25"/>
      <c r="H69" s="25"/>
      <c r="I69" s="25" t="s">
        <v>7</v>
      </c>
      <c r="J69" s="35" t="s">
        <v>64</v>
      </c>
      <c r="L69"/>
    </row>
    <row r="70" spans="1:18" s="22" customFormat="1" ht="38.25" x14ac:dyDescent="0.25">
      <c r="A70" s="1"/>
      <c r="B70" s="158"/>
      <c r="C70" s="24" t="s">
        <v>98</v>
      </c>
      <c r="D70" s="25" t="s">
        <v>94</v>
      </c>
      <c r="E70" s="26">
        <v>44378</v>
      </c>
      <c r="F70" s="26">
        <v>44561</v>
      </c>
      <c r="G70" s="25"/>
      <c r="H70" s="25"/>
      <c r="I70" s="25" t="s">
        <v>7</v>
      </c>
      <c r="J70" s="35" t="s">
        <v>64</v>
      </c>
    </row>
    <row r="71" spans="1:18" s="22" customFormat="1" x14ac:dyDescent="0.25">
      <c r="A71" s="1"/>
      <c r="B71" s="149" t="s">
        <v>55</v>
      </c>
      <c r="C71" s="150"/>
      <c r="D71" s="150"/>
      <c r="E71" s="150"/>
      <c r="F71" s="150"/>
      <c r="G71" s="150"/>
      <c r="H71" s="150"/>
      <c r="I71" s="150"/>
      <c r="J71" s="151"/>
    </row>
    <row r="72" spans="1:18" s="22" customFormat="1" x14ac:dyDescent="0.25">
      <c r="A72" s="1"/>
      <c r="B72" s="146" t="s">
        <v>104</v>
      </c>
      <c r="C72" s="147"/>
      <c r="D72" s="147"/>
      <c r="E72" s="147"/>
      <c r="F72" s="147"/>
      <c r="G72" s="147"/>
      <c r="H72" s="147"/>
      <c r="I72" s="147"/>
      <c r="J72" s="148"/>
    </row>
    <row r="73" spans="1:18" s="22" customFormat="1" ht="25.5" x14ac:dyDescent="0.25">
      <c r="A73" s="1"/>
      <c r="B73" s="157" t="s">
        <v>99</v>
      </c>
      <c r="C73" s="24" t="s">
        <v>101</v>
      </c>
      <c r="D73" s="25" t="s">
        <v>100</v>
      </c>
      <c r="E73" s="26">
        <v>44197</v>
      </c>
      <c r="F73" s="26">
        <v>44286</v>
      </c>
      <c r="G73" s="25"/>
      <c r="H73" s="25"/>
      <c r="I73" s="25" t="s">
        <v>7</v>
      </c>
      <c r="J73" s="35" t="s">
        <v>64</v>
      </c>
    </row>
    <row r="74" spans="1:18" s="22" customFormat="1" ht="38.25" x14ac:dyDescent="0.25">
      <c r="A74" s="1"/>
      <c r="B74" s="162"/>
      <c r="C74" s="24" t="s">
        <v>102</v>
      </c>
      <c r="D74" s="25" t="s">
        <v>100</v>
      </c>
      <c r="E74" s="26">
        <v>44197</v>
      </c>
      <c r="F74" s="26">
        <v>44561</v>
      </c>
      <c r="G74" s="25"/>
      <c r="H74" s="25"/>
      <c r="I74" s="25" t="s">
        <v>7</v>
      </c>
      <c r="J74" s="35" t="s">
        <v>64</v>
      </c>
    </row>
    <row r="75" spans="1:18" s="22" customFormat="1" x14ac:dyDescent="0.25">
      <c r="A75" s="1"/>
      <c r="B75" s="158"/>
      <c r="C75" s="24" t="s">
        <v>103</v>
      </c>
      <c r="D75" s="25" t="s">
        <v>100</v>
      </c>
      <c r="E75" s="26">
        <v>44197</v>
      </c>
      <c r="F75" s="26">
        <v>44561</v>
      </c>
      <c r="G75" s="25"/>
      <c r="H75" s="25"/>
      <c r="I75" s="25" t="s">
        <v>7</v>
      </c>
      <c r="J75" s="35" t="s">
        <v>64</v>
      </c>
    </row>
    <row r="76" spans="1:18" s="22" customFormat="1" x14ac:dyDescent="0.25">
      <c r="A76" s="1"/>
      <c r="B76" s="146" t="s">
        <v>56</v>
      </c>
      <c r="C76" s="147"/>
      <c r="D76" s="147"/>
      <c r="E76" s="147"/>
      <c r="F76" s="147"/>
      <c r="G76" s="147"/>
      <c r="H76" s="147"/>
      <c r="I76" s="147"/>
      <c r="J76" s="148"/>
      <c r="K76" s="22">
        <v>0</v>
      </c>
    </row>
    <row r="77" spans="1:18" s="22" customFormat="1" ht="25.5" x14ac:dyDescent="0.25">
      <c r="A77" s="1"/>
      <c r="B77" s="157" t="s">
        <v>105</v>
      </c>
      <c r="C77" s="24" t="s">
        <v>106</v>
      </c>
      <c r="D77" s="25" t="s">
        <v>100</v>
      </c>
      <c r="E77" s="26">
        <v>44197</v>
      </c>
      <c r="F77" s="26">
        <v>44347</v>
      </c>
      <c r="G77" s="25"/>
      <c r="H77" s="25"/>
      <c r="I77" s="25" t="s">
        <v>7</v>
      </c>
      <c r="J77" s="35" t="s">
        <v>64</v>
      </c>
    </row>
    <row r="78" spans="1:18" s="22" customFormat="1" ht="25.5" x14ac:dyDescent="0.25">
      <c r="A78" s="1"/>
      <c r="B78" s="158"/>
      <c r="C78" s="24" t="s">
        <v>107</v>
      </c>
      <c r="D78" s="25" t="s">
        <v>100</v>
      </c>
      <c r="E78" s="26">
        <v>44197</v>
      </c>
      <c r="F78" s="26">
        <v>44377</v>
      </c>
      <c r="G78" s="25"/>
      <c r="H78" s="25"/>
      <c r="I78" s="25" t="s">
        <v>7</v>
      </c>
      <c r="J78" s="35" t="s">
        <v>64</v>
      </c>
    </row>
    <row r="79" spans="1:18" s="22" customFormat="1" x14ac:dyDescent="0.25">
      <c r="A79" s="1"/>
      <c r="B79" s="149" t="s">
        <v>108</v>
      </c>
      <c r="C79" s="150"/>
      <c r="D79" s="150"/>
      <c r="E79" s="150"/>
      <c r="F79" s="150"/>
      <c r="G79" s="150"/>
      <c r="H79" s="150"/>
      <c r="I79" s="150"/>
      <c r="J79" s="151"/>
      <c r="P79"/>
      <c r="Q79"/>
      <c r="R79"/>
    </row>
    <row r="80" spans="1:18" s="22" customFormat="1" x14ac:dyDescent="0.25">
      <c r="A80" s="1"/>
      <c r="B80" s="146" t="s">
        <v>109</v>
      </c>
      <c r="C80" s="147"/>
      <c r="D80" s="147"/>
      <c r="E80" s="147"/>
      <c r="F80" s="147"/>
      <c r="G80" s="147"/>
      <c r="H80" s="147"/>
      <c r="I80" s="147"/>
      <c r="J80" s="148"/>
      <c r="K80"/>
      <c r="L80"/>
      <c r="M80"/>
      <c r="N80"/>
      <c r="O80"/>
      <c r="P80"/>
      <c r="Q80"/>
      <c r="R80"/>
    </row>
    <row r="81" spans="1:18" s="22" customFormat="1" ht="63.75" x14ac:dyDescent="0.25">
      <c r="A81" s="1"/>
      <c r="B81" s="157" t="s">
        <v>110</v>
      </c>
      <c r="C81" s="24" t="s">
        <v>111</v>
      </c>
      <c r="D81" s="25" t="s">
        <v>120</v>
      </c>
      <c r="E81" s="29">
        <v>44197</v>
      </c>
      <c r="F81" s="26">
        <v>44377</v>
      </c>
      <c r="G81" s="26"/>
      <c r="H81" s="25"/>
      <c r="I81" s="25" t="s">
        <v>7</v>
      </c>
      <c r="J81" s="35" t="s">
        <v>64</v>
      </c>
      <c r="K81"/>
      <c r="L81"/>
      <c r="M81"/>
      <c r="N81"/>
      <c r="O81"/>
      <c r="P81"/>
      <c r="Q81"/>
      <c r="R81"/>
    </row>
    <row r="82" spans="1:18" s="22" customFormat="1" ht="25.5" x14ac:dyDescent="0.25">
      <c r="A82" s="1"/>
      <c r="B82" s="162"/>
      <c r="C82" s="24" t="s">
        <v>118</v>
      </c>
      <c r="D82" s="25" t="s">
        <v>120</v>
      </c>
      <c r="E82" s="29">
        <v>44197</v>
      </c>
      <c r="F82" s="26">
        <v>44377</v>
      </c>
      <c r="G82" s="26"/>
      <c r="H82" s="25"/>
      <c r="I82" s="25" t="s">
        <v>7</v>
      </c>
      <c r="J82" s="35" t="s">
        <v>64</v>
      </c>
      <c r="K82"/>
      <c r="L82"/>
      <c r="M82"/>
      <c r="N82"/>
      <c r="O82"/>
      <c r="P82"/>
      <c r="Q82"/>
      <c r="R82"/>
    </row>
    <row r="83" spans="1:18" s="22" customFormat="1" ht="38.25" x14ac:dyDescent="0.25">
      <c r="A83" s="1"/>
      <c r="B83" s="158"/>
      <c r="C83" s="24" t="s">
        <v>119</v>
      </c>
      <c r="D83" s="25" t="s">
        <v>120</v>
      </c>
      <c r="E83" s="29">
        <v>44197</v>
      </c>
      <c r="F83" s="26">
        <v>44377</v>
      </c>
      <c r="G83" s="26"/>
      <c r="H83" s="25"/>
      <c r="I83" s="25" t="s">
        <v>7</v>
      </c>
      <c r="J83" s="35" t="s">
        <v>64</v>
      </c>
      <c r="K83"/>
      <c r="L83"/>
      <c r="M83"/>
      <c r="N83"/>
      <c r="O83"/>
      <c r="P83"/>
      <c r="Q83"/>
      <c r="R83"/>
    </row>
    <row r="84" spans="1:18" s="22" customFormat="1" x14ac:dyDescent="0.25">
      <c r="A84" s="1"/>
      <c r="B84" s="157" t="s">
        <v>112</v>
      </c>
      <c r="C84" s="24" t="s">
        <v>113</v>
      </c>
      <c r="D84" s="25" t="s">
        <v>121</v>
      </c>
      <c r="E84" s="29">
        <v>44197</v>
      </c>
      <c r="F84" s="26">
        <v>44377</v>
      </c>
      <c r="G84" s="26"/>
      <c r="H84" s="25"/>
      <c r="I84" s="25" t="s">
        <v>7</v>
      </c>
      <c r="J84" s="35" t="s">
        <v>64</v>
      </c>
      <c r="K84"/>
      <c r="L84"/>
      <c r="M84"/>
      <c r="N84"/>
      <c r="O84"/>
      <c r="P84"/>
      <c r="Q84"/>
      <c r="R84"/>
    </row>
    <row r="85" spans="1:18" s="22" customFormat="1" ht="25.5" x14ac:dyDescent="0.25">
      <c r="A85" s="1"/>
      <c r="B85" s="162"/>
      <c r="C85" s="24" t="s">
        <v>114</v>
      </c>
      <c r="D85" s="25" t="s">
        <v>122</v>
      </c>
      <c r="E85" s="29">
        <v>44197</v>
      </c>
      <c r="F85" s="26">
        <v>44377</v>
      </c>
      <c r="G85" s="26"/>
      <c r="H85" s="25"/>
      <c r="I85" s="25" t="s">
        <v>7</v>
      </c>
      <c r="J85" s="35" t="s">
        <v>64</v>
      </c>
      <c r="K85"/>
      <c r="L85"/>
      <c r="M85"/>
      <c r="N85"/>
      <c r="O85"/>
      <c r="P85"/>
      <c r="Q85"/>
      <c r="R85"/>
    </row>
    <row r="86" spans="1:18" s="22" customFormat="1" ht="25.5" x14ac:dyDescent="0.25">
      <c r="A86" s="1"/>
      <c r="B86" s="162"/>
      <c r="C86" s="24" t="s">
        <v>115</v>
      </c>
      <c r="D86" s="25" t="s">
        <v>121</v>
      </c>
      <c r="E86" s="29">
        <v>44197</v>
      </c>
      <c r="F86" s="26">
        <v>44377</v>
      </c>
      <c r="G86" s="26"/>
      <c r="H86" s="25"/>
      <c r="I86" s="25" t="s">
        <v>7</v>
      </c>
      <c r="J86" s="35" t="s">
        <v>64</v>
      </c>
      <c r="K86"/>
      <c r="L86"/>
      <c r="M86"/>
      <c r="N86"/>
      <c r="O86"/>
      <c r="P86"/>
      <c r="Q86"/>
      <c r="R86"/>
    </row>
    <row r="87" spans="1:18" s="22" customFormat="1" x14ac:dyDescent="0.25">
      <c r="A87" s="1"/>
      <c r="B87" s="162"/>
      <c r="C87" s="24" t="s">
        <v>116</v>
      </c>
      <c r="D87" s="25" t="s">
        <v>121</v>
      </c>
      <c r="E87" s="29">
        <v>44197</v>
      </c>
      <c r="F87" s="26">
        <v>44377</v>
      </c>
      <c r="G87" s="26"/>
      <c r="H87" s="25"/>
      <c r="I87" s="25" t="s">
        <v>7</v>
      </c>
      <c r="J87" s="35" t="s">
        <v>64</v>
      </c>
      <c r="K87"/>
      <c r="L87"/>
      <c r="M87"/>
      <c r="N87"/>
      <c r="O87"/>
      <c r="P87"/>
      <c r="Q87"/>
      <c r="R87"/>
    </row>
    <row r="88" spans="1:18" s="22" customFormat="1" x14ac:dyDescent="0.25">
      <c r="A88" s="1"/>
      <c r="B88" s="158"/>
      <c r="C88" s="24" t="s">
        <v>117</v>
      </c>
      <c r="D88" s="25" t="s">
        <v>121</v>
      </c>
      <c r="E88" s="29">
        <v>44197</v>
      </c>
      <c r="F88" s="26">
        <v>44377</v>
      </c>
      <c r="G88" s="26"/>
      <c r="H88" s="25"/>
      <c r="I88" s="25" t="s">
        <v>7</v>
      </c>
      <c r="J88" s="35" t="s">
        <v>64</v>
      </c>
      <c r="K88"/>
      <c r="L88"/>
      <c r="M88"/>
      <c r="N88"/>
      <c r="O88"/>
      <c r="P88"/>
      <c r="Q88"/>
      <c r="R88"/>
    </row>
    <row r="89" spans="1:18" s="22" customFormat="1" x14ac:dyDescent="0.25">
      <c r="A89" s="1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</row>
    <row r="90" spans="1:18" s="22" customFormat="1" x14ac:dyDescent="0.25">
      <c r="A90" s="1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</row>
    <row r="91" spans="1:18" s="22" customFormat="1" x14ac:dyDescent="0.25">
      <c r="A91" s="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</row>
    <row r="92" spans="1:18" s="22" customFormat="1" x14ac:dyDescent="0.25">
      <c r="A92" s="1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</row>
    <row r="93" spans="1:18" s="22" customFormat="1" x14ac:dyDescent="0.25">
      <c r="A93" s="1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</row>
    <row r="94" spans="1:18" s="22" customFormat="1" x14ac:dyDescent="0.25">
      <c r="A94" s="1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</row>
    <row r="95" spans="1:18" s="22" customFormat="1" x14ac:dyDescent="0.25">
      <c r="A95" s="1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</row>
    <row r="96" spans="1:18" s="22" customFormat="1" x14ac:dyDescent="0.25">
      <c r="A96" s="1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8" s="22" customFormat="1" x14ac:dyDescent="0.25">
      <c r="A97" s="1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</row>
    <row r="98" spans="1:18" s="22" customFormat="1" x14ac:dyDescent="0.25">
      <c r="A98" s="1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</row>
    <row r="99" spans="1:18" s="22" customFormat="1" x14ac:dyDescent="0.25">
      <c r="A99" s="1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</row>
    <row r="100" spans="1:18" s="22" customFormat="1" x14ac:dyDescent="0.25">
      <c r="A100" s="1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</row>
    <row r="101" spans="1:18" s="22" customFormat="1" x14ac:dyDescent="0.25">
      <c r="A101" s="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2" customFormat="1" x14ac:dyDescent="0.25">
      <c r="A102" s="1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2" customFormat="1" x14ac:dyDescent="0.25">
      <c r="A103" s="1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2" customFormat="1" x14ac:dyDescent="0.25">
      <c r="A104" s="1"/>
      <c r="B104"/>
      <c r="C104"/>
      <c r="D104"/>
      <c r="E104"/>
      <c r="F104"/>
      <c r="G104"/>
      <c r="H104"/>
      <c r="I104"/>
      <c r="J104"/>
    </row>
    <row r="105" spans="1:18" s="22" customFormat="1" x14ac:dyDescent="0.25">
      <c r="A105" s="1"/>
      <c r="B105"/>
      <c r="C105"/>
      <c r="D105"/>
      <c r="E105"/>
      <c r="F105"/>
      <c r="G105"/>
      <c r="H105"/>
      <c r="I105"/>
      <c r="J105"/>
    </row>
    <row r="106" spans="1:18" s="22" customFormat="1" x14ac:dyDescent="0.25">
      <c r="A106" s="1"/>
      <c r="B106"/>
      <c r="C106"/>
      <c r="D106"/>
      <c r="E106"/>
      <c r="F106"/>
      <c r="G106"/>
      <c r="H106"/>
      <c r="I106"/>
      <c r="J106"/>
    </row>
    <row r="107" spans="1:18" s="22" customFormat="1" x14ac:dyDescent="0.25">
      <c r="A107" s="1"/>
      <c r="B107"/>
      <c r="C107"/>
      <c r="D107"/>
      <c r="E107"/>
      <c r="F107"/>
      <c r="G107"/>
      <c r="H107"/>
      <c r="I107"/>
      <c r="J107"/>
    </row>
    <row r="108" spans="1:18" s="22" customFormat="1" x14ac:dyDescent="0.25">
      <c r="A108" s="1"/>
      <c r="B108"/>
      <c r="C108"/>
      <c r="D108"/>
      <c r="E108"/>
      <c r="F108"/>
      <c r="G108"/>
      <c r="H108"/>
      <c r="I108"/>
      <c r="J108"/>
    </row>
    <row r="109" spans="1:18" s="22" customFormat="1" x14ac:dyDescent="0.25">
      <c r="A109" s="1"/>
      <c r="B109"/>
      <c r="C109"/>
      <c r="D109"/>
      <c r="E109"/>
      <c r="F109"/>
      <c r="G109"/>
      <c r="H109"/>
      <c r="I109"/>
      <c r="J109"/>
    </row>
    <row r="110" spans="1:18" s="22" customFormat="1" x14ac:dyDescent="0.25">
      <c r="A110" s="1"/>
      <c r="B110"/>
      <c r="C110"/>
      <c r="D110"/>
      <c r="E110"/>
      <c r="F110"/>
      <c r="G110"/>
      <c r="H110"/>
      <c r="I110"/>
      <c r="J110"/>
    </row>
    <row r="111" spans="1:18" s="22" customFormat="1" x14ac:dyDescent="0.25">
      <c r="A111" s="1"/>
      <c r="B111"/>
      <c r="C111"/>
      <c r="D111"/>
      <c r="E111"/>
      <c r="F111"/>
      <c r="G111"/>
      <c r="H111"/>
      <c r="I111"/>
      <c r="J111"/>
    </row>
    <row r="112" spans="1:18" s="22" customFormat="1" x14ac:dyDescent="0.25">
      <c r="A112" s="1"/>
      <c r="B112"/>
      <c r="C112"/>
      <c r="D112"/>
      <c r="E112"/>
      <c r="F112"/>
      <c r="G112"/>
      <c r="H112"/>
      <c r="I112"/>
      <c r="J112"/>
    </row>
    <row r="113" spans="1:10" s="22" customFormat="1" x14ac:dyDescent="0.25">
      <c r="A113" s="1"/>
      <c r="B113"/>
      <c r="C113"/>
      <c r="D113"/>
      <c r="E113"/>
      <c r="F113"/>
      <c r="G113"/>
      <c r="H113"/>
      <c r="I113"/>
      <c r="J113"/>
    </row>
    <row r="114" spans="1:10" s="22" customFormat="1" x14ac:dyDescent="0.25">
      <c r="A114" s="1"/>
      <c r="B114"/>
      <c r="C114"/>
      <c r="D114"/>
      <c r="E114"/>
      <c r="F114"/>
      <c r="G114"/>
      <c r="H114"/>
      <c r="I114"/>
      <c r="J114"/>
    </row>
    <row r="115" spans="1:10" s="22" customFormat="1" x14ac:dyDescent="0.25">
      <c r="A115" s="1"/>
      <c r="B115"/>
      <c r="C115"/>
      <c r="D115"/>
      <c r="E115"/>
      <c r="F115"/>
      <c r="G115"/>
      <c r="H115"/>
      <c r="I115"/>
      <c r="J115"/>
    </row>
    <row r="116" spans="1:10" s="22" customFormat="1" x14ac:dyDescent="0.25">
      <c r="A116" s="1"/>
      <c r="B116"/>
      <c r="C116"/>
      <c r="D116"/>
      <c r="E116"/>
      <c r="F116"/>
      <c r="G116"/>
      <c r="H116"/>
      <c r="I116"/>
      <c r="J116"/>
    </row>
    <row r="117" spans="1:10" s="22" customFormat="1" x14ac:dyDescent="0.25">
      <c r="A117" s="1"/>
      <c r="B117"/>
      <c r="C117"/>
      <c r="D117"/>
      <c r="E117"/>
      <c r="F117"/>
      <c r="G117"/>
      <c r="H117"/>
      <c r="I117"/>
      <c r="J117"/>
    </row>
    <row r="118" spans="1:10" s="22" customFormat="1" x14ac:dyDescent="0.25">
      <c r="A118" s="1"/>
      <c r="B118"/>
      <c r="C118"/>
      <c r="D118"/>
      <c r="E118"/>
      <c r="F118"/>
      <c r="G118"/>
      <c r="H118"/>
      <c r="I118"/>
      <c r="J118"/>
    </row>
  </sheetData>
  <autoFilter ref="B13:J118"/>
  <mergeCells count="38">
    <mergeCell ref="B72:J72"/>
    <mergeCell ref="B73:B75"/>
    <mergeCell ref="B76:J76"/>
    <mergeCell ref="B79:J79"/>
    <mergeCell ref="B80:J80"/>
    <mergeCell ref="B81:B83"/>
    <mergeCell ref="B84:B88"/>
    <mergeCell ref="B77:B78"/>
    <mergeCell ref="B19:J19"/>
    <mergeCell ref="B1:J1"/>
    <mergeCell ref="B14:J14"/>
    <mergeCell ref="B17:J17"/>
    <mergeCell ref="B2:J2"/>
    <mergeCell ref="B15:J15"/>
    <mergeCell ref="B27:J27"/>
    <mergeCell ref="B29:J29"/>
    <mergeCell ref="B43:B59"/>
    <mergeCell ref="B20:B21"/>
    <mergeCell ref="B22:B23"/>
    <mergeCell ref="B36:J36"/>
    <mergeCell ref="B37:B41"/>
    <mergeCell ref="B24:J24"/>
    <mergeCell ref="B26:J26"/>
    <mergeCell ref="B28:J28"/>
    <mergeCell ref="B30:J30"/>
    <mergeCell ref="B31:J31"/>
    <mergeCell ref="B42:J42"/>
    <mergeCell ref="B25:J25"/>
    <mergeCell ref="B60:J60"/>
    <mergeCell ref="B63:J63"/>
    <mergeCell ref="B65:J65"/>
    <mergeCell ref="B32:B34"/>
    <mergeCell ref="B68:J68"/>
    <mergeCell ref="B71:J71"/>
    <mergeCell ref="B62:J62"/>
    <mergeCell ref="B64:J64"/>
    <mergeCell ref="B61:J61"/>
    <mergeCell ref="B69:B70"/>
  </mergeCells>
  <conditionalFormatting sqref="I43:I59">
    <cfRule type="cellIs" dxfId="143" priority="1731" operator="equal">
      <formula>"Reprogramada"</formula>
    </cfRule>
    <cfRule type="cellIs" dxfId="142" priority="1732" operator="equal">
      <formula>"Atrasada"</formula>
    </cfRule>
    <cfRule type="cellIs" dxfId="141" priority="1733" operator="equal">
      <formula>"Em Andamento"</formula>
    </cfRule>
    <cfRule type="cellIs" dxfId="140" priority="1734" operator="equal">
      <formula>"Concluída"</formula>
    </cfRule>
  </conditionalFormatting>
  <conditionalFormatting sqref="I43:I59">
    <cfRule type="cellIs" dxfId="139" priority="1729" operator="equal">
      <formula>"Anulada"</formula>
    </cfRule>
    <cfRule type="cellIs" dxfId="138" priority="1730" operator="equal">
      <formula>"Em Risco"</formula>
    </cfRule>
  </conditionalFormatting>
  <conditionalFormatting sqref="I16">
    <cfRule type="cellIs" dxfId="137" priority="309" operator="equal">
      <formula>"Reprogramada"</formula>
    </cfRule>
    <cfRule type="cellIs" dxfId="136" priority="310" operator="equal">
      <formula>"Atrasada"</formula>
    </cfRule>
    <cfRule type="cellIs" dxfId="135" priority="311" operator="equal">
      <formula>"Em Andamento"</formula>
    </cfRule>
    <cfRule type="cellIs" dxfId="134" priority="312" operator="equal">
      <formula>"Concluída"</formula>
    </cfRule>
  </conditionalFormatting>
  <conditionalFormatting sqref="I16">
    <cfRule type="cellIs" dxfId="133" priority="307" operator="equal">
      <formula>"Anulada"</formula>
    </cfRule>
    <cfRule type="cellIs" dxfId="132" priority="308" operator="equal">
      <formula>"Em Risco"</formula>
    </cfRule>
  </conditionalFormatting>
  <conditionalFormatting sqref="I16">
    <cfRule type="cellIs" dxfId="131" priority="315" operator="equal">
      <formula>"Reprogramada"</formula>
    </cfRule>
    <cfRule type="cellIs" dxfId="130" priority="316" operator="equal">
      <formula>"Atrasada"</formula>
    </cfRule>
    <cfRule type="cellIs" dxfId="129" priority="317" operator="equal">
      <formula>"Em Andamento"</formula>
    </cfRule>
    <cfRule type="cellIs" dxfId="128" priority="318" operator="equal">
      <formula>"Concluída"</formula>
    </cfRule>
  </conditionalFormatting>
  <conditionalFormatting sqref="I16">
    <cfRule type="cellIs" dxfId="127" priority="313" operator="equal">
      <formula>"Anulada"</formula>
    </cfRule>
    <cfRule type="cellIs" dxfId="126" priority="314" operator="equal">
      <formula>"Em Risco"</formula>
    </cfRule>
  </conditionalFormatting>
  <conditionalFormatting sqref="I18">
    <cfRule type="cellIs" dxfId="125" priority="237" operator="equal">
      <formula>"Reprogramada"</formula>
    </cfRule>
    <cfRule type="cellIs" dxfId="124" priority="238" operator="equal">
      <formula>"Atrasada"</formula>
    </cfRule>
    <cfRule type="cellIs" dxfId="123" priority="239" operator="equal">
      <formula>"Em Andamento"</formula>
    </cfRule>
    <cfRule type="cellIs" dxfId="122" priority="240" operator="equal">
      <formula>"Concluída"</formula>
    </cfRule>
  </conditionalFormatting>
  <conditionalFormatting sqref="I18">
    <cfRule type="cellIs" dxfId="121" priority="235" operator="equal">
      <formula>"Anulada"</formula>
    </cfRule>
    <cfRule type="cellIs" dxfId="120" priority="236" operator="equal">
      <formula>"Em Risco"</formula>
    </cfRule>
  </conditionalFormatting>
  <conditionalFormatting sqref="I18">
    <cfRule type="cellIs" dxfId="119" priority="243" operator="equal">
      <formula>"Reprogramada"</formula>
    </cfRule>
    <cfRule type="cellIs" dxfId="118" priority="244" operator="equal">
      <formula>"Atrasada"</formula>
    </cfRule>
    <cfRule type="cellIs" dxfId="117" priority="245" operator="equal">
      <formula>"Em Andamento"</formula>
    </cfRule>
    <cfRule type="cellIs" dxfId="116" priority="246" operator="equal">
      <formula>"Concluída"</formula>
    </cfRule>
  </conditionalFormatting>
  <conditionalFormatting sqref="I18">
    <cfRule type="cellIs" dxfId="115" priority="241" operator="equal">
      <formula>"Anulada"</formula>
    </cfRule>
    <cfRule type="cellIs" dxfId="114" priority="242" operator="equal">
      <formula>"Em Risco"</formula>
    </cfRule>
  </conditionalFormatting>
  <conditionalFormatting sqref="I20:I21 I23">
    <cfRule type="cellIs" dxfId="113" priority="225" operator="equal">
      <formula>"Reprogramada"</formula>
    </cfRule>
    <cfRule type="cellIs" dxfId="112" priority="226" operator="equal">
      <formula>"Atrasada"</formula>
    </cfRule>
    <cfRule type="cellIs" dxfId="111" priority="227" operator="equal">
      <formula>"Em Andamento"</formula>
    </cfRule>
    <cfRule type="cellIs" dxfId="110" priority="228" operator="equal">
      <formula>"Concluída"</formula>
    </cfRule>
  </conditionalFormatting>
  <conditionalFormatting sqref="I20:I21 I23">
    <cfRule type="cellIs" dxfId="109" priority="223" operator="equal">
      <formula>"Anulada"</formula>
    </cfRule>
    <cfRule type="cellIs" dxfId="108" priority="224" operator="equal">
      <formula>"Em Risco"</formula>
    </cfRule>
  </conditionalFormatting>
  <conditionalFormatting sqref="I20:I21 I23">
    <cfRule type="cellIs" dxfId="107" priority="231" operator="equal">
      <formula>"Reprogramada"</formula>
    </cfRule>
    <cfRule type="cellIs" dxfId="106" priority="232" operator="equal">
      <formula>"Atrasada"</formula>
    </cfRule>
    <cfRule type="cellIs" dxfId="105" priority="233" operator="equal">
      <formula>"Em Andamento"</formula>
    </cfRule>
    <cfRule type="cellIs" dxfId="104" priority="234" operator="equal">
      <formula>"Concluída"</formula>
    </cfRule>
  </conditionalFormatting>
  <conditionalFormatting sqref="I20:I21 I23">
    <cfRule type="cellIs" dxfId="103" priority="229" operator="equal">
      <formula>"Anulada"</formula>
    </cfRule>
    <cfRule type="cellIs" dxfId="102" priority="230" operator="equal">
      <formula>"Em Risco"</formula>
    </cfRule>
  </conditionalFormatting>
  <conditionalFormatting sqref="I22">
    <cfRule type="cellIs" dxfId="101" priority="219" operator="equal">
      <formula>"Reprogramada"</formula>
    </cfRule>
    <cfRule type="cellIs" dxfId="100" priority="220" operator="equal">
      <formula>"Atrasada"</formula>
    </cfRule>
    <cfRule type="cellIs" dxfId="99" priority="221" operator="equal">
      <formula>"Em Andamento"</formula>
    </cfRule>
    <cfRule type="cellIs" dxfId="98" priority="222" operator="equal">
      <formula>"Concluída"</formula>
    </cfRule>
  </conditionalFormatting>
  <conditionalFormatting sqref="I22">
    <cfRule type="cellIs" dxfId="97" priority="217" operator="equal">
      <formula>"Anulada"</formula>
    </cfRule>
    <cfRule type="cellIs" dxfId="96" priority="218" operator="equal">
      <formula>"Em Risco"</formula>
    </cfRule>
  </conditionalFormatting>
  <conditionalFormatting sqref="I22">
    <cfRule type="cellIs" dxfId="95" priority="213" operator="equal">
      <formula>"Reprogramada"</formula>
    </cfRule>
    <cfRule type="cellIs" dxfId="94" priority="214" operator="equal">
      <formula>"Atrasada"</formula>
    </cfRule>
    <cfRule type="cellIs" dxfId="93" priority="215" operator="equal">
      <formula>"Em Andamento"</formula>
    </cfRule>
    <cfRule type="cellIs" dxfId="92" priority="216" operator="equal">
      <formula>"Concluída"</formula>
    </cfRule>
  </conditionalFormatting>
  <conditionalFormatting sqref="I22">
    <cfRule type="cellIs" dxfId="91" priority="211" operator="equal">
      <formula>"Anulada"</formula>
    </cfRule>
    <cfRule type="cellIs" dxfId="90" priority="212" operator="equal">
      <formula>"Em Risco"</formula>
    </cfRule>
  </conditionalFormatting>
  <conditionalFormatting sqref="I37">
    <cfRule type="cellIs" dxfId="89" priority="111" operator="equal">
      <formula>"Reprogramada"</formula>
    </cfRule>
    <cfRule type="cellIs" dxfId="88" priority="112" operator="equal">
      <formula>"Atrasada"</formula>
    </cfRule>
    <cfRule type="cellIs" dxfId="87" priority="113" operator="equal">
      <formula>"Em Andamento"</formula>
    </cfRule>
    <cfRule type="cellIs" dxfId="86" priority="114" operator="equal">
      <formula>"Concluída"</formula>
    </cfRule>
  </conditionalFormatting>
  <conditionalFormatting sqref="I37">
    <cfRule type="cellIs" dxfId="85" priority="109" operator="equal">
      <formula>"Anulada"</formula>
    </cfRule>
    <cfRule type="cellIs" dxfId="84" priority="110" operator="equal">
      <formula>"Em Risco"</formula>
    </cfRule>
  </conditionalFormatting>
  <conditionalFormatting sqref="I37">
    <cfRule type="cellIs" dxfId="83" priority="105" operator="equal">
      <formula>"Reprogramada"</formula>
    </cfRule>
    <cfRule type="cellIs" dxfId="82" priority="106" operator="equal">
      <formula>"Atrasada"</formula>
    </cfRule>
    <cfRule type="cellIs" dxfId="81" priority="107" operator="equal">
      <formula>"Em Andamento"</formula>
    </cfRule>
    <cfRule type="cellIs" dxfId="80" priority="108" operator="equal">
      <formula>"Concluída"</formula>
    </cfRule>
  </conditionalFormatting>
  <conditionalFormatting sqref="I37">
    <cfRule type="cellIs" dxfId="79" priority="103" operator="equal">
      <formula>"Anulada"</formula>
    </cfRule>
    <cfRule type="cellIs" dxfId="78" priority="104" operator="equal">
      <formula>"Em Risco"</formula>
    </cfRule>
  </conditionalFormatting>
  <conditionalFormatting sqref="I41">
    <cfRule type="cellIs" dxfId="77" priority="99" operator="equal">
      <formula>"Reprogramada"</formula>
    </cfRule>
    <cfRule type="cellIs" dxfId="76" priority="100" operator="equal">
      <formula>"Atrasada"</formula>
    </cfRule>
    <cfRule type="cellIs" dxfId="75" priority="101" operator="equal">
      <formula>"Em Andamento"</formula>
    </cfRule>
    <cfRule type="cellIs" dxfId="74" priority="102" operator="equal">
      <formula>"Concluída"</formula>
    </cfRule>
  </conditionalFormatting>
  <conditionalFormatting sqref="I41">
    <cfRule type="cellIs" dxfId="73" priority="97" operator="equal">
      <formula>"Anulada"</formula>
    </cfRule>
    <cfRule type="cellIs" dxfId="72" priority="98" operator="equal">
      <formula>"Em Risco"</formula>
    </cfRule>
  </conditionalFormatting>
  <conditionalFormatting sqref="I41">
    <cfRule type="cellIs" dxfId="71" priority="93" operator="equal">
      <formula>"Reprogramada"</formula>
    </cfRule>
    <cfRule type="cellIs" dxfId="70" priority="94" operator="equal">
      <formula>"Atrasada"</formula>
    </cfRule>
    <cfRule type="cellIs" dxfId="69" priority="95" operator="equal">
      <formula>"Em Andamento"</formula>
    </cfRule>
    <cfRule type="cellIs" dxfId="68" priority="96" operator="equal">
      <formula>"Concluída"</formula>
    </cfRule>
  </conditionalFormatting>
  <conditionalFormatting sqref="I41">
    <cfRule type="cellIs" dxfId="67" priority="91" operator="equal">
      <formula>"Anulada"</formula>
    </cfRule>
    <cfRule type="cellIs" dxfId="66" priority="92" operator="equal">
      <formula>"Em Risco"</formula>
    </cfRule>
  </conditionalFormatting>
  <conditionalFormatting sqref="I38:I41">
    <cfRule type="cellIs" dxfId="65" priority="87" operator="equal">
      <formula>"Reprogramada"</formula>
    </cfRule>
    <cfRule type="cellIs" dxfId="64" priority="88" operator="equal">
      <formula>"Atrasada"</formula>
    </cfRule>
    <cfRule type="cellIs" dxfId="63" priority="89" operator="equal">
      <formula>"Em Andamento"</formula>
    </cfRule>
    <cfRule type="cellIs" dxfId="62" priority="90" operator="equal">
      <formula>"Concluída"</formula>
    </cfRule>
  </conditionalFormatting>
  <conditionalFormatting sqref="I38:I41">
    <cfRule type="cellIs" dxfId="61" priority="85" operator="equal">
      <formula>"Anulada"</formula>
    </cfRule>
    <cfRule type="cellIs" dxfId="60" priority="86" operator="equal">
      <formula>"Em Risco"</formula>
    </cfRule>
  </conditionalFormatting>
  <conditionalFormatting sqref="I38:I41">
    <cfRule type="cellIs" dxfId="59" priority="81" operator="equal">
      <formula>"Reprogramada"</formula>
    </cfRule>
    <cfRule type="cellIs" dxfId="58" priority="82" operator="equal">
      <formula>"Atrasada"</formula>
    </cfRule>
    <cfRule type="cellIs" dxfId="57" priority="83" operator="equal">
      <formula>"Em Andamento"</formula>
    </cfRule>
    <cfRule type="cellIs" dxfId="56" priority="84" operator="equal">
      <formula>"Concluída"</formula>
    </cfRule>
  </conditionalFormatting>
  <conditionalFormatting sqref="I38:I41">
    <cfRule type="cellIs" dxfId="55" priority="79" operator="equal">
      <formula>"Anulada"</formula>
    </cfRule>
    <cfRule type="cellIs" dxfId="54" priority="80" operator="equal">
      <formula>"Em Risco"</formula>
    </cfRule>
  </conditionalFormatting>
  <conditionalFormatting sqref="I32:I35">
    <cfRule type="cellIs" dxfId="53" priority="69" operator="equal">
      <formula>"Reprogramada"</formula>
    </cfRule>
    <cfRule type="cellIs" dxfId="52" priority="70" operator="equal">
      <formula>"Atrasada"</formula>
    </cfRule>
    <cfRule type="cellIs" dxfId="51" priority="71" operator="equal">
      <formula>"Em Andamento"</formula>
    </cfRule>
    <cfRule type="cellIs" dxfId="50" priority="72" operator="equal">
      <formula>"Concluída"</formula>
    </cfRule>
  </conditionalFormatting>
  <conditionalFormatting sqref="I32:I35">
    <cfRule type="cellIs" dxfId="49" priority="67" operator="equal">
      <formula>"Anulada"</formula>
    </cfRule>
    <cfRule type="cellIs" dxfId="48" priority="68" operator="equal">
      <formula>"Em Risco"</formula>
    </cfRule>
  </conditionalFormatting>
  <conditionalFormatting sqref="I32:I35">
    <cfRule type="cellIs" dxfId="47" priority="75" operator="equal">
      <formula>"Reprogramada"</formula>
    </cfRule>
    <cfRule type="cellIs" dxfId="46" priority="76" operator="equal">
      <formula>"Atrasada"</formula>
    </cfRule>
    <cfRule type="cellIs" dxfId="45" priority="77" operator="equal">
      <formula>"Em Andamento"</formula>
    </cfRule>
    <cfRule type="cellIs" dxfId="44" priority="78" operator="equal">
      <formula>"Concluída"</formula>
    </cfRule>
  </conditionalFormatting>
  <conditionalFormatting sqref="I32:I35">
    <cfRule type="cellIs" dxfId="43" priority="73" operator="equal">
      <formula>"Anulada"</formula>
    </cfRule>
    <cfRule type="cellIs" dxfId="42" priority="74" operator="equal">
      <formula>"Em Risco"</formula>
    </cfRule>
  </conditionalFormatting>
  <conditionalFormatting sqref="I66">
    <cfRule type="cellIs" dxfId="41" priority="63" operator="equal">
      <formula>"Reprogramada"</formula>
    </cfRule>
    <cfRule type="cellIs" dxfId="40" priority="64" operator="equal">
      <formula>"Atrasada"</formula>
    </cfRule>
    <cfRule type="cellIs" dxfId="39" priority="65" operator="equal">
      <formula>"Em Andamento"</formula>
    </cfRule>
    <cfRule type="cellIs" dxfId="38" priority="66" operator="equal">
      <formula>"Concluída"</formula>
    </cfRule>
  </conditionalFormatting>
  <conditionalFormatting sqref="I66">
    <cfRule type="cellIs" dxfId="37" priority="61" operator="equal">
      <formula>"Anulada"</formula>
    </cfRule>
    <cfRule type="cellIs" dxfId="36" priority="62" operator="equal">
      <formula>"Em Risco"</formula>
    </cfRule>
  </conditionalFormatting>
  <conditionalFormatting sqref="I67">
    <cfRule type="cellIs" dxfId="35" priority="57" operator="equal">
      <formula>"Reprogramada"</formula>
    </cfRule>
    <cfRule type="cellIs" dxfId="34" priority="58" operator="equal">
      <formula>"Atrasada"</formula>
    </cfRule>
    <cfRule type="cellIs" dxfId="33" priority="59" operator="equal">
      <formula>"Em Andamento"</formula>
    </cfRule>
    <cfRule type="cellIs" dxfId="32" priority="60" operator="equal">
      <formula>"Concluída"</formula>
    </cfRule>
  </conditionalFormatting>
  <conditionalFormatting sqref="I67">
    <cfRule type="cellIs" dxfId="31" priority="55" operator="equal">
      <formula>"Anulada"</formula>
    </cfRule>
    <cfRule type="cellIs" dxfId="30" priority="56" operator="equal">
      <formula>"Em Risco"</formula>
    </cfRule>
  </conditionalFormatting>
  <conditionalFormatting sqref="I69">
    <cfRule type="cellIs" dxfId="29" priority="51" operator="equal">
      <formula>"Reprogramada"</formula>
    </cfRule>
    <cfRule type="cellIs" dxfId="28" priority="52" operator="equal">
      <formula>"Atrasada"</formula>
    </cfRule>
    <cfRule type="cellIs" dxfId="27" priority="53" operator="equal">
      <formula>"Em Andamento"</formula>
    </cfRule>
    <cfRule type="cellIs" dxfId="26" priority="54" operator="equal">
      <formula>"Concluída"</formula>
    </cfRule>
  </conditionalFormatting>
  <conditionalFormatting sqref="I69">
    <cfRule type="cellIs" dxfId="25" priority="49" operator="equal">
      <formula>"Anulada"</formula>
    </cfRule>
    <cfRule type="cellIs" dxfId="24" priority="50" operator="equal">
      <formula>"Em Risco"</formula>
    </cfRule>
  </conditionalFormatting>
  <conditionalFormatting sqref="I70">
    <cfRule type="cellIs" dxfId="23" priority="45" operator="equal">
      <formula>"Reprogramada"</formula>
    </cfRule>
    <cfRule type="cellIs" dxfId="22" priority="46" operator="equal">
      <formula>"Atrasada"</formula>
    </cfRule>
    <cfRule type="cellIs" dxfId="21" priority="47" operator="equal">
      <formula>"Em Andamento"</formula>
    </cfRule>
    <cfRule type="cellIs" dxfId="20" priority="48" operator="equal">
      <formula>"Concluída"</formula>
    </cfRule>
  </conditionalFormatting>
  <conditionalFormatting sqref="I70">
    <cfRule type="cellIs" dxfId="19" priority="43" operator="equal">
      <formula>"Anulada"</formula>
    </cfRule>
    <cfRule type="cellIs" dxfId="18" priority="44" operator="equal">
      <formula>"Em Risco"</formula>
    </cfRule>
  </conditionalFormatting>
  <conditionalFormatting sqref="I73:I75">
    <cfRule type="cellIs" dxfId="17" priority="39" operator="equal">
      <formula>"Reprogramada"</formula>
    </cfRule>
    <cfRule type="cellIs" dxfId="16" priority="40" operator="equal">
      <formula>"Atrasada"</formula>
    </cfRule>
    <cfRule type="cellIs" dxfId="15" priority="41" operator="equal">
      <formula>"Em Andamento"</formula>
    </cfRule>
    <cfRule type="cellIs" dxfId="14" priority="42" operator="equal">
      <formula>"Concluída"</formula>
    </cfRule>
  </conditionalFormatting>
  <conditionalFormatting sqref="I73:I75">
    <cfRule type="cellIs" dxfId="13" priority="37" operator="equal">
      <formula>"Anulada"</formula>
    </cfRule>
    <cfRule type="cellIs" dxfId="12" priority="38" operator="equal">
      <formula>"Em Risco"</formula>
    </cfRule>
  </conditionalFormatting>
  <conditionalFormatting sqref="I77:I78">
    <cfRule type="cellIs" dxfId="11" priority="33" operator="equal">
      <formula>"Reprogramada"</formula>
    </cfRule>
    <cfRule type="cellIs" dxfId="10" priority="34" operator="equal">
      <formula>"Atrasada"</formula>
    </cfRule>
    <cfRule type="cellIs" dxfId="9" priority="35" operator="equal">
      <formula>"Em Andamento"</formula>
    </cfRule>
    <cfRule type="cellIs" dxfId="8" priority="36" operator="equal">
      <formula>"Concluída"</formula>
    </cfRule>
  </conditionalFormatting>
  <conditionalFormatting sqref="I77:I78">
    <cfRule type="cellIs" dxfId="7" priority="31" operator="equal">
      <formula>"Anulada"</formula>
    </cfRule>
    <cfRule type="cellIs" dxfId="6" priority="32" operator="equal">
      <formula>"Em Risco"</formula>
    </cfRule>
  </conditionalFormatting>
  <conditionalFormatting sqref="I81:I88">
    <cfRule type="cellIs" dxfId="5" priority="3" operator="equal">
      <formula>"Reprogramada"</formula>
    </cfRule>
    <cfRule type="cellIs" dxfId="4" priority="4" operator="equal">
      <formula>"Atrasada"</formula>
    </cfRule>
    <cfRule type="cellIs" dxfId="3" priority="5" operator="equal">
      <formula>"Em Andamento"</formula>
    </cfRule>
    <cfRule type="cellIs" dxfId="2" priority="6" operator="equal">
      <formula>"Concluída"</formula>
    </cfRule>
  </conditionalFormatting>
  <conditionalFormatting sqref="I81:I88">
    <cfRule type="cellIs" dxfId="1" priority="1" operator="equal">
      <formula>"Anulada"</formula>
    </cfRule>
    <cfRule type="cellIs" dxfId="0" priority="2" operator="equal">
      <formula>"Em Risco"</formula>
    </cfRule>
  </conditionalFormatting>
  <dataValidations count="1">
    <dataValidation type="list" allowBlank="1" showInputMessage="1" showErrorMessage="1" sqref="I66:I67 I16 I18 I43:I59 I73:I75 I69:I70 I32:I35 I20:I23 I37:I41 I77:I78 I81:I88">
      <formula1>$K$3:$K$8</formula1>
    </dataValidation>
  </dataValidation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54"/>
  <sheetViews>
    <sheetView topLeftCell="A20" zoomScale="98" zoomScaleNormal="98" workbookViewId="0">
      <selection activeCell="B28" sqref="B28:B34"/>
    </sheetView>
  </sheetViews>
  <sheetFormatPr defaultColWidth="9.140625" defaultRowHeight="15" x14ac:dyDescent="0.25"/>
  <cols>
    <col min="1" max="1" width="9.140625" style="40"/>
    <col min="2" max="2" width="22.85546875" style="40" bestFit="1" customWidth="1"/>
    <col min="3" max="3" width="26.28515625" style="40" bestFit="1" customWidth="1"/>
    <col min="4" max="4" width="36.5703125" style="40" customWidth="1"/>
    <col min="5" max="5" width="18.7109375" style="40" customWidth="1"/>
    <col min="6" max="6" width="14.5703125" style="40" customWidth="1"/>
    <col min="7" max="7" width="17.28515625" style="40" customWidth="1"/>
    <col min="8" max="8" width="17" style="40" customWidth="1"/>
    <col min="9" max="9" width="16.28515625" style="40" customWidth="1"/>
    <col min="10" max="10" width="14.5703125" style="40" customWidth="1"/>
    <col min="11" max="11" width="15.7109375" style="40" customWidth="1"/>
    <col min="12" max="12" width="13.140625" style="40" customWidth="1"/>
    <col min="13" max="13" width="17.5703125" style="40" customWidth="1"/>
    <col min="14" max="14" width="14.7109375" style="40" customWidth="1"/>
    <col min="15" max="16384" width="9.140625" style="40"/>
  </cols>
  <sheetData>
    <row r="1" spans="2:13" ht="15.75" x14ac:dyDescent="0.25">
      <c r="B1" s="170" t="s">
        <v>347</v>
      </c>
      <c r="C1" s="170"/>
      <c r="D1" s="170"/>
      <c r="E1" s="170"/>
      <c r="F1" s="170"/>
      <c r="G1" s="170"/>
      <c r="H1" s="170"/>
      <c r="I1" s="170"/>
      <c r="J1" s="170"/>
      <c r="K1" s="170"/>
      <c r="L1" s="170"/>
    </row>
    <row r="2" spans="2:13" ht="15.75" x14ac:dyDescent="0.25">
      <c r="B2" s="41"/>
    </row>
    <row r="3" spans="2:13" ht="15.75" customHeight="1" x14ac:dyDescent="0.25">
      <c r="B3" s="64" t="s">
        <v>123</v>
      </c>
      <c r="C3" s="65"/>
      <c r="D3" s="65"/>
      <c r="E3" s="65"/>
      <c r="F3" s="65"/>
      <c r="G3" s="172" t="s">
        <v>342</v>
      </c>
      <c r="H3" s="172"/>
      <c r="I3" s="172"/>
      <c r="J3" s="172"/>
      <c r="K3" s="172"/>
      <c r="L3" s="172"/>
    </row>
    <row r="4" spans="2:13" x14ac:dyDescent="0.25">
      <c r="B4" s="66" t="s">
        <v>215</v>
      </c>
      <c r="C4" s="66" t="s">
        <v>217</v>
      </c>
      <c r="D4" s="66" t="s">
        <v>219</v>
      </c>
      <c r="E4" s="66" t="s">
        <v>218</v>
      </c>
      <c r="F4" s="66" t="s">
        <v>216</v>
      </c>
      <c r="G4" s="67">
        <v>2022</v>
      </c>
      <c r="H4" s="66" t="s">
        <v>19</v>
      </c>
      <c r="I4" s="67">
        <v>2023</v>
      </c>
      <c r="J4" s="67">
        <v>2024</v>
      </c>
      <c r="K4" s="67">
        <v>2025</v>
      </c>
      <c r="L4" s="67">
        <v>2026</v>
      </c>
    </row>
    <row r="5" spans="2:13" ht="80.25" customHeight="1" x14ac:dyDescent="0.25">
      <c r="B5" s="43" t="s">
        <v>125</v>
      </c>
      <c r="C5" s="44" t="s">
        <v>314</v>
      </c>
      <c r="D5" s="44" t="s">
        <v>126</v>
      </c>
      <c r="E5" s="44" t="s">
        <v>247</v>
      </c>
      <c r="F5" s="44" t="s">
        <v>127</v>
      </c>
      <c r="G5" s="44"/>
      <c r="H5" s="45" t="s">
        <v>253</v>
      </c>
      <c r="I5" s="44" t="s">
        <v>320</v>
      </c>
      <c r="J5" s="44" t="s">
        <v>320</v>
      </c>
      <c r="K5" s="44" t="s">
        <v>320</v>
      </c>
      <c r="L5" s="44" t="s">
        <v>320</v>
      </c>
    </row>
    <row r="6" spans="2:13" ht="38.25" x14ac:dyDescent="0.25">
      <c r="B6" s="43" t="s">
        <v>128</v>
      </c>
      <c r="C6" s="44" t="s">
        <v>316</v>
      </c>
      <c r="D6" s="45" t="s">
        <v>129</v>
      </c>
      <c r="E6" s="44" t="s">
        <v>130</v>
      </c>
      <c r="F6" s="44" t="s">
        <v>131</v>
      </c>
      <c r="G6" s="45"/>
      <c r="H6" s="45" t="s">
        <v>253</v>
      </c>
      <c r="I6" s="44" t="s">
        <v>229</v>
      </c>
      <c r="J6" s="45"/>
      <c r="K6" s="45"/>
      <c r="L6" s="45"/>
    </row>
    <row r="7" spans="2:13" ht="38.25" x14ac:dyDescent="0.25">
      <c r="B7" s="43" t="s">
        <v>24</v>
      </c>
      <c r="C7" s="44" t="s">
        <v>315</v>
      </c>
      <c r="D7" s="44" t="s">
        <v>132</v>
      </c>
      <c r="E7" s="44" t="s">
        <v>133</v>
      </c>
      <c r="F7" s="44" t="s">
        <v>67</v>
      </c>
      <c r="G7" s="44" t="s">
        <v>229</v>
      </c>
      <c r="H7" s="45" t="s">
        <v>162</v>
      </c>
      <c r="I7" s="44" t="s">
        <v>229</v>
      </c>
      <c r="J7" s="44" t="s">
        <v>229</v>
      </c>
      <c r="K7" s="44" t="s">
        <v>229</v>
      </c>
      <c r="L7" s="44" t="s">
        <v>229</v>
      </c>
    </row>
    <row r="8" spans="2:13" ht="51" x14ac:dyDescent="0.25">
      <c r="B8" s="43" t="s">
        <v>134</v>
      </c>
      <c r="C8" s="44" t="s">
        <v>137</v>
      </c>
      <c r="D8" s="45" t="s">
        <v>135</v>
      </c>
      <c r="E8" s="44" t="s">
        <v>136</v>
      </c>
      <c r="F8" s="44" t="s">
        <v>131</v>
      </c>
      <c r="G8" s="44" t="s">
        <v>229</v>
      </c>
      <c r="H8" s="45" t="s">
        <v>162</v>
      </c>
      <c r="I8" s="44" t="s">
        <v>229</v>
      </c>
      <c r="J8" s="44" t="s">
        <v>229</v>
      </c>
      <c r="K8" s="44" t="s">
        <v>229</v>
      </c>
      <c r="L8" s="44" t="s">
        <v>229</v>
      </c>
    </row>
    <row r="9" spans="2:13" ht="51" x14ac:dyDescent="0.25">
      <c r="B9" s="43" t="s">
        <v>138</v>
      </c>
      <c r="C9" s="44" t="s">
        <v>140</v>
      </c>
      <c r="D9" s="44" t="s">
        <v>248</v>
      </c>
      <c r="E9" s="44" t="s">
        <v>139</v>
      </c>
      <c r="F9" s="44" t="s">
        <v>141</v>
      </c>
      <c r="G9" s="44" t="s">
        <v>332</v>
      </c>
      <c r="H9" s="45" t="s">
        <v>162</v>
      </c>
      <c r="I9" s="44" t="s">
        <v>348</v>
      </c>
      <c r="J9" s="44" t="s">
        <v>348</v>
      </c>
      <c r="K9" s="44" t="s">
        <v>348</v>
      </c>
      <c r="L9" s="44" t="s">
        <v>348</v>
      </c>
    </row>
    <row r="10" spans="2:13" ht="38.25" x14ac:dyDescent="0.25">
      <c r="B10" s="43" t="s">
        <v>232</v>
      </c>
      <c r="C10" s="44" t="s">
        <v>317</v>
      </c>
      <c r="D10" s="44" t="s">
        <v>142</v>
      </c>
      <c r="E10" s="44" t="s">
        <v>143</v>
      </c>
      <c r="F10" s="44" t="s">
        <v>144</v>
      </c>
      <c r="G10" s="45" t="s">
        <v>249</v>
      </c>
      <c r="H10" s="45" t="s">
        <v>162</v>
      </c>
      <c r="I10" s="45" t="s">
        <v>251</v>
      </c>
      <c r="J10" s="45" t="s">
        <v>250</v>
      </c>
      <c r="K10" s="45" t="s">
        <v>250</v>
      </c>
      <c r="L10" s="45" t="s">
        <v>250</v>
      </c>
    </row>
    <row r="11" spans="2:13" ht="153" x14ac:dyDescent="0.25">
      <c r="B11" s="43" t="s">
        <v>27</v>
      </c>
      <c r="C11" s="44" t="s">
        <v>147</v>
      </c>
      <c r="D11" s="44" t="s">
        <v>145</v>
      </c>
      <c r="E11" s="44" t="s">
        <v>146</v>
      </c>
      <c r="F11" s="46" t="s">
        <v>148</v>
      </c>
      <c r="G11" s="44" t="s">
        <v>252</v>
      </c>
      <c r="H11" s="45" t="s">
        <v>162</v>
      </c>
      <c r="I11" s="44" t="s">
        <v>323</v>
      </c>
      <c r="J11" s="44" t="s">
        <v>323</v>
      </c>
      <c r="K11" s="44" t="s">
        <v>323</v>
      </c>
      <c r="L11" s="44" t="s">
        <v>323</v>
      </c>
    </row>
    <row r="12" spans="2:13" ht="76.5" x14ac:dyDescent="0.25">
      <c r="B12" s="43" t="s">
        <v>149</v>
      </c>
      <c r="C12" s="44" t="s">
        <v>319</v>
      </c>
      <c r="D12" s="44" t="s">
        <v>150</v>
      </c>
      <c r="E12" s="44" t="s">
        <v>318</v>
      </c>
      <c r="F12" s="44" t="s">
        <v>151</v>
      </c>
      <c r="G12" s="44" t="s">
        <v>324</v>
      </c>
      <c r="H12" s="45" t="s">
        <v>253</v>
      </c>
      <c r="I12" s="44" t="s">
        <v>325</v>
      </c>
      <c r="J12" s="44" t="s">
        <v>326</v>
      </c>
      <c r="K12" s="44" t="s">
        <v>327</v>
      </c>
      <c r="L12" s="44" t="s">
        <v>231</v>
      </c>
    </row>
    <row r="13" spans="2:13" ht="76.5" x14ac:dyDescent="0.25">
      <c r="B13" s="43" t="s">
        <v>152</v>
      </c>
      <c r="C13" s="44" t="s">
        <v>220</v>
      </c>
      <c r="D13" s="44" t="s">
        <v>150</v>
      </c>
      <c r="E13" s="44" t="s">
        <v>153</v>
      </c>
      <c r="F13" s="44" t="s">
        <v>151</v>
      </c>
      <c r="G13" s="44" t="s">
        <v>328</v>
      </c>
      <c r="H13" s="45" t="s">
        <v>253</v>
      </c>
      <c r="I13" s="44" t="s">
        <v>329</v>
      </c>
      <c r="J13" s="44" t="s">
        <v>330</v>
      </c>
      <c r="K13" s="44" t="s">
        <v>331</v>
      </c>
      <c r="L13" s="44" t="s">
        <v>230</v>
      </c>
    </row>
    <row r="14" spans="2:13" x14ac:dyDescent="0.25">
      <c r="B14" s="47"/>
    </row>
    <row r="15" spans="2:13" ht="15.75" thickBot="1" x14ac:dyDescent="0.3">
      <c r="B15" s="48"/>
    </row>
    <row r="16" spans="2:13" ht="15.75" customHeight="1" x14ac:dyDescent="0.25">
      <c r="B16" s="68" t="s">
        <v>154</v>
      </c>
      <c r="C16" s="69"/>
      <c r="D16" s="69"/>
      <c r="E16" s="69"/>
      <c r="F16" s="69"/>
      <c r="G16" s="172" t="s">
        <v>342</v>
      </c>
      <c r="H16" s="172"/>
      <c r="I16" s="172"/>
      <c r="J16" s="172"/>
      <c r="K16" s="172"/>
      <c r="L16" s="172"/>
      <c r="M16" s="69"/>
    </row>
    <row r="17" spans="2:13" x14ac:dyDescent="0.25">
      <c r="B17" s="66" t="s">
        <v>215</v>
      </c>
      <c r="C17" s="66" t="s">
        <v>217</v>
      </c>
      <c r="D17" s="66" t="s">
        <v>219</v>
      </c>
      <c r="E17" s="66" t="s">
        <v>218</v>
      </c>
      <c r="F17" s="66" t="s">
        <v>216</v>
      </c>
      <c r="G17" s="66">
        <v>2022</v>
      </c>
      <c r="H17" s="66" t="s">
        <v>19</v>
      </c>
      <c r="I17" s="66">
        <v>2023</v>
      </c>
      <c r="J17" s="66">
        <v>2024</v>
      </c>
      <c r="K17" s="66">
        <v>2025</v>
      </c>
      <c r="L17" s="66">
        <v>2026</v>
      </c>
      <c r="M17" s="66" t="s">
        <v>20</v>
      </c>
    </row>
    <row r="18" spans="2:13" ht="89.25" x14ac:dyDescent="0.25">
      <c r="B18" s="46" t="s">
        <v>155</v>
      </c>
      <c r="C18" s="46" t="s">
        <v>235</v>
      </c>
      <c r="D18" s="46" t="s">
        <v>228</v>
      </c>
      <c r="E18" s="46" t="s">
        <v>226</v>
      </c>
      <c r="F18" s="46" t="s">
        <v>227</v>
      </c>
      <c r="G18" s="49" t="s">
        <v>233</v>
      </c>
      <c r="H18" s="46" t="s">
        <v>162</v>
      </c>
      <c r="I18" s="49" t="s">
        <v>234</v>
      </c>
      <c r="J18" s="49" t="s">
        <v>242</v>
      </c>
      <c r="K18" s="49" t="s">
        <v>243</v>
      </c>
      <c r="L18" s="49" t="s">
        <v>244</v>
      </c>
      <c r="M18" s="46" t="s">
        <v>156</v>
      </c>
    </row>
    <row r="19" spans="2:13" ht="51" x14ac:dyDescent="0.25">
      <c r="B19" s="46" t="s">
        <v>155</v>
      </c>
      <c r="C19" s="46" t="s">
        <v>236</v>
      </c>
      <c r="D19" s="46" t="s">
        <v>237</v>
      </c>
      <c r="E19" s="46" t="s">
        <v>238</v>
      </c>
      <c r="F19" s="46" t="s">
        <v>59</v>
      </c>
      <c r="G19" s="46" t="s">
        <v>229</v>
      </c>
      <c r="H19" s="46" t="s">
        <v>162</v>
      </c>
      <c r="I19" s="49" t="s">
        <v>321</v>
      </c>
      <c r="J19" s="49" t="s">
        <v>321</v>
      </c>
      <c r="K19" s="49" t="s">
        <v>321</v>
      </c>
      <c r="L19" s="49" t="s">
        <v>321</v>
      </c>
      <c r="M19" s="46" t="s">
        <v>245</v>
      </c>
    </row>
    <row r="20" spans="2:13" ht="38.25" x14ac:dyDescent="0.25">
      <c r="B20" s="46" t="s">
        <v>51</v>
      </c>
      <c r="C20" s="46" t="s">
        <v>222</v>
      </c>
      <c r="D20" s="46" t="s">
        <v>239</v>
      </c>
      <c r="E20" s="46" t="s">
        <v>240</v>
      </c>
      <c r="F20" s="46" t="s">
        <v>157</v>
      </c>
      <c r="G20" s="46" t="s">
        <v>241</v>
      </c>
      <c r="H20" s="46" t="s">
        <v>162</v>
      </c>
      <c r="I20" s="46" t="s">
        <v>229</v>
      </c>
      <c r="J20" s="46" t="s">
        <v>229</v>
      </c>
      <c r="K20" s="46" t="s">
        <v>229</v>
      </c>
      <c r="L20" s="46" t="s">
        <v>229</v>
      </c>
      <c r="M20" s="46"/>
    </row>
    <row r="21" spans="2:13" ht="51" x14ac:dyDescent="0.25">
      <c r="B21" s="46" t="s">
        <v>158</v>
      </c>
      <c r="C21" s="46" t="s">
        <v>160</v>
      </c>
      <c r="D21" s="46" t="s">
        <v>159</v>
      </c>
      <c r="E21" s="46" t="s">
        <v>246</v>
      </c>
      <c r="F21" s="46" t="s">
        <v>161</v>
      </c>
      <c r="G21" s="46" t="s">
        <v>229</v>
      </c>
      <c r="H21" s="46" t="s">
        <v>162</v>
      </c>
      <c r="I21" s="46" t="s">
        <v>229</v>
      </c>
      <c r="J21" s="46" t="s">
        <v>229</v>
      </c>
      <c r="K21" s="46" t="s">
        <v>229</v>
      </c>
      <c r="L21" s="46" t="s">
        <v>229</v>
      </c>
      <c r="M21" s="46" t="s">
        <v>163</v>
      </c>
    </row>
    <row r="22" spans="2:13" ht="102" x14ac:dyDescent="0.25">
      <c r="B22" s="46" t="s">
        <v>164</v>
      </c>
      <c r="C22" s="46" t="s">
        <v>350</v>
      </c>
      <c r="D22" s="46" t="s">
        <v>221</v>
      </c>
      <c r="E22" s="46" t="s">
        <v>225</v>
      </c>
      <c r="F22" s="46" t="s">
        <v>165</v>
      </c>
      <c r="G22" s="46" t="s">
        <v>355</v>
      </c>
      <c r="H22" s="46" t="s">
        <v>162</v>
      </c>
      <c r="I22" s="46" t="s">
        <v>359</v>
      </c>
      <c r="J22" s="46" t="s">
        <v>356</v>
      </c>
      <c r="K22" s="46" t="s">
        <v>357</v>
      </c>
      <c r="L22" s="46" t="s">
        <v>358</v>
      </c>
      <c r="M22" s="46" t="s">
        <v>156</v>
      </c>
    </row>
    <row r="23" spans="2:13" ht="63.75" x14ac:dyDescent="0.25">
      <c r="B23" s="46" t="s">
        <v>164</v>
      </c>
      <c r="C23" s="46" t="s">
        <v>223</v>
      </c>
      <c r="D23" s="46" t="s">
        <v>166</v>
      </c>
      <c r="E23" s="46" t="s">
        <v>224</v>
      </c>
      <c r="F23" s="46" t="s">
        <v>167</v>
      </c>
      <c r="G23" s="44" t="s">
        <v>324</v>
      </c>
      <c r="H23" s="44" t="s">
        <v>253</v>
      </c>
      <c r="I23" s="44" t="s">
        <v>325</v>
      </c>
      <c r="J23" s="44" t="s">
        <v>326</v>
      </c>
      <c r="K23" s="44" t="s">
        <v>327</v>
      </c>
      <c r="L23" s="44" t="s">
        <v>231</v>
      </c>
      <c r="M23" s="46"/>
    </row>
    <row r="24" spans="2:13" x14ac:dyDescent="0.25">
      <c r="B24" s="48"/>
    </row>
    <row r="25" spans="2:13" ht="15.75" thickBot="1" x14ac:dyDescent="0.3">
      <c r="B25" s="48"/>
    </row>
    <row r="26" spans="2:13" ht="25.5" x14ac:dyDescent="0.25">
      <c r="B26" s="68" t="s">
        <v>258</v>
      </c>
      <c r="C26" s="70"/>
      <c r="D26" s="70"/>
      <c r="E26" s="70"/>
      <c r="F26" s="70"/>
      <c r="G26" s="172" t="s">
        <v>342</v>
      </c>
      <c r="H26" s="172"/>
      <c r="I26" s="172"/>
      <c r="J26" s="172"/>
      <c r="K26" s="172"/>
      <c r="L26" s="172"/>
    </row>
    <row r="27" spans="2:13" ht="15.75" x14ac:dyDescent="0.25">
      <c r="B27" s="71" t="s">
        <v>124</v>
      </c>
      <c r="C27" s="66" t="s">
        <v>217</v>
      </c>
      <c r="D27" s="66" t="s">
        <v>219</v>
      </c>
      <c r="E27" s="66" t="s">
        <v>218</v>
      </c>
      <c r="F27" s="72" t="s">
        <v>256</v>
      </c>
      <c r="G27" s="72">
        <v>2022</v>
      </c>
      <c r="H27" s="72" t="s">
        <v>19</v>
      </c>
      <c r="I27" s="72">
        <v>2023</v>
      </c>
      <c r="J27" s="72">
        <v>2024</v>
      </c>
      <c r="K27" s="72">
        <v>2025</v>
      </c>
      <c r="L27" s="72">
        <v>2026</v>
      </c>
    </row>
    <row r="28" spans="2:13" ht="114.75" x14ac:dyDescent="0.25">
      <c r="B28" s="50" t="s">
        <v>29</v>
      </c>
      <c r="C28" s="46" t="s">
        <v>259</v>
      </c>
      <c r="D28" s="46" t="s">
        <v>255</v>
      </c>
      <c r="E28" s="46" t="s">
        <v>254</v>
      </c>
      <c r="F28" s="51" t="s">
        <v>168</v>
      </c>
      <c r="G28" s="49" t="s">
        <v>257</v>
      </c>
      <c r="H28" s="51" t="s">
        <v>169</v>
      </c>
      <c r="I28" s="49" t="s">
        <v>257</v>
      </c>
      <c r="J28" s="49" t="s">
        <v>257</v>
      </c>
      <c r="K28" s="49" t="s">
        <v>257</v>
      </c>
      <c r="L28" s="49" t="s">
        <v>257</v>
      </c>
    </row>
    <row r="29" spans="2:13" ht="76.5" x14ac:dyDescent="0.25">
      <c r="B29" s="50" t="s">
        <v>170</v>
      </c>
      <c r="C29" s="46" t="s">
        <v>276</v>
      </c>
      <c r="D29" s="46" t="s">
        <v>322</v>
      </c>
      <c r="E29" s="46" t="s">
        <v>261</v>
      </c>
      <c r="F29" s="52" t="s">
        <v>171</v>
      </c>
      <c r="G29" s="49" t="s">
        <v>260</v>
      </c>
      <c r="H29" s="53" t="s">
        <v>172</v>
      </c>
      <c r="I29" s="49" t="s">
        <v>333</v>
      </c>
      <c r="J29" s="49" t="s">
        <v>334</v>
      </c>
      <c r="K29" s="49" t="s">
        <v>335</v>
      </c>
      <c r="L29" s="49" t="s">
        <v>335</v>
      </c>
    </row>
    <row r="30" spans="2:13" ht="114.75" x14ac:dyDescent="0.25">
      <c r="B30" s="50" t="s">
        <v>173</v>
      </c>
      <c r="C30" s="46" t="s">
        <v>263</v>
      </c>
      <c r="D30" s="54" t="s">
        <v>174</v>
      </c>
      <c r="E30" s="46" t="s">
        <v>264</v>
      </c>
      <c r="F30" s="53" t="s">
        <v>175</v>
      </c>
      <c r="G30" s="49" t="s">
        <v>262</v>
      </c>
      <c r="H30" s="53" t="s">
        <v>172</v>
      </c>
      <c r="I30" s="49" t="s">
        <v>262</v>
      </c>
      <c r="J30" s="49" t="s">
        <v>262</v>
      </c>
      <c r="K30" s="49" t="s">
        <v>262</v>
      </c>
      <c r="L30" s="49" t="s">
        <v>262</v>
      </c>
    </row>
    <row r="31" spans="2:13" ht="76.5" x14ac:dyDescent="0.25">
      <c r="B31" s="50" t="s">
        <v>176</v>
      </c>
      <c r="C31" s="46" t="s">
        <v>268</v>
      </c>
      <c r="D31" s="46" t="s">
        <v>265</v>
      </c>
      <c r="E31" s="46" t="s">
        <v>277</v>
      </c>
      <c r="F31" s="53" t="s">
        <v>177</v>
      </c>
      <c r="G31" s="46" t="s">
        <v>270</v>
      </c>
      <c r="H31" s="53" t="s">
        <v>172</v>
      </c>
      <c r="I31" s="46" t="s">
        <v>270</v>
      </c>
      <c r="J31" s="46" t="s">
        <v>270</v>
      </c>
      <c r="K31" s="46" t="s">
        <v>270</v>
      </c>
      <c r="L31" s="46" t="s">
        <v>270</v>
      </c>
    </row>
    <row r="32" spans="2:13" ht="102" x14ac:dyDescent="0.25">
      <c r="B32" s="50" t="s">
        <v>178</v>
      </c>
      <c r="C32" s="46" t="s">
        <v>269</v>
      </c>
      <c r="D32" s="46" t="s">
        <v>266</v>
      </c>
      <c r="E32" s="46" t="s">
        <v>278</v>
      </c>
      <c r="F32" s="53" t="s">
        <v>179</v>
      </c>
      <c r="G32" s="53" t="s">
        <v>1</v>
      </c>
      <c r="H32" s="53" t="s">
        <v>1</v>
      </c>
      <c r="I32" s="53" t="s">
        <v>229</v>
      </c>
      <c r="J32" s="53" t="s">
        <v>229</v>
      </c>
      <c r="K32" s="53" t="s">
        <v>229</v>
      </c>
      <c r="L32" s="53" t="s">
        <v>229</v>
      </c>
    </row>
    <row r="33" spans="2:12" ht="76.5" x14ac:dyDescent="0.25">
      <c r="B33" s="50" t="s">
        <v>272</v>
      </c>
      <c r="C33" s="46" t="s">
        <v>273</v>
      </c>
      <c r="D33" s="46" t="s">
        <v>279</v>
      </c>
      <c r="E33" s="44" t="s">
        <v>280</v>
      </c>
      <c r="F33" s="53" t="s">
        <v>281</v>
      </c>
      <c r="G33" s="44" t="s">
        <v>324</v>
      </c>
      <c r="H33" s="53" t="s">
        <v>291</v>
      </c>
      <c r="I33" s="44" t="s">
        <v>325</v>
      </c>
      <c r="J33" s="44" t="s">
        <v>326</v>
      </c>
      <c r="K33" s="44" t="s">
        <v>327</v>
      </c>
      <c r="L33" s="44" t="s">
        <v>231</v>
      </c>
    </row>
    <row r="34" spans="2:12" ht="165.75" x14ac:dyDescent="0.25">
      <c r="B34" s="50" t="s">
        <v>271</v>
      </c>
      <c r="C34" s="46" t="s">
        <v>274</v>
      </c>
      <c r="D34" s="44" t="s">
        <v>150</v>
      </c>
      <c r="E34" s="46" t="s">
        <v>267</v>
      </c>
      <c r="F34" s="53" t="s">
        <v>180</v>
      </c>
      <c r="G34" s="46" t="s">
        <v>351</v>
      </c>
      <c r="H34" s="53" t="s">
        <v>291</v>
      </c>
      <c r="I34" s="46" t="s">
        <v>352</v>
      </c>
      <c r="J34" s="46" t="s">
        <v>353</v>
      </c>
      <c r="K34" s="46" t="s">
        <v>354</v>
      </c>
      <c r="L34" s="46" t="s">
        <v>275</v>
      </c>
    </row>
    <row r="35" spans="2:12" x14ac:dyDescent="0.25">
      <c r="B35" s="48"/>
    </row>
    <row r="36" spans="2:12" ht="15.75" customHeight="1" x14ac:dyDescent="0.25">
      <c r="B36" s="55" t="s">
        <v>181</v>
      </c>
      <c r="C36" s="55"/>
      <c r="D36" s="55"/>
      <c r="E36" s="55"/>
      <c r="F36" s="55"/>
      <c r="G36" s="55"/>
      <c r="H36" s="55"/>
      <c r="I36" s="55"/>
      <c r="J36" s="55"/>
      <c r="K36" s="55"/>
      <c r="L36" s="55"/>
    </row>
    <row r="37" spans="2:12" ht="15.75" customHeight="1" x14ac:dyDescent="0.25">
      <c r="B37" s="56"/>
      <c r="C37" s="42" t="s">
        <v>217</v>
      </c>
      <c r="D37" s="42" t="s">
        <v>219</v>
      </c>
      <c r="E37" s="42" t="s">
        <v>218</v>
      </c>
      <c r="F37" s="42" t="s">
        <v>256</v>
      </c>
      <c r="G37" s="42">
        <v>2022</v>
      </c>
      <c r="H37" s="42" t="s">
        <v>294</v>
      </c>
      <c r="I37" s="42">
        <v>2023</v>
      </c>
      <c r="J37" s="42">
        <v>2024</v>
      </c>
      <c r="K37" s="42">
        <v>2025</v>
      </c>
      <c r="L37" s="42">
        <v>2026</v>
      </c>
    </row>
    <row r="38" spans="2:12" ht="127.5" x14ac:dyDescent="0.25">
      <c r="B38" s="57"/>
      <c r="C38" s="46" t="s">
        <v>284</v>
      </c>
      <c r="D38" s="46" t="s">
        <v>283</v>
      </c>
      <c r="E38" s="46" t="s">
        <v>282</v>
      </c>
      <c r="F38" s="46" t="s">
        <v>289</v>
      </c>
      <c r="G38" s="44" t="s">
        <v>290</v>
      </c>
      <c r="H38" s="53" t="s">
        <v>291</v>
      </c>
      <c r="I38" s="44" t="s">
        <v>290</v>
      </c>
      <c r="J38" s="44" t="s">
        <v>290</v>
      </c>
      <c r="K38" s="44" t="s">
        <v>290</v>
      </c>
      <c r="L38" s="44" t="s">
        <v>290</v>
      </c>
    </row>
    <row r="39" spans="2:12" ht="40.5" customHeight="1" x14ac:dyDescent="0.25">
      <c r="B39" s="57"/>
      <c r="C39" s="46" t="s">
        <v>285</v>
      </c>
      <c r="D39" s="46" t="s">
        <v>286</v>
      </c>
      <c r="E39" s="46" t="s">
        <v>287</v>
      </c>
      <c r="F39" s="46" t="s">
        <v>289</v>
      </c>
      <c r="G39" s="44" t="s">
        <v>288</v>
      </c>
      <c r="H39" s="53" t="s">
        <v>291</v>
      </c>
      <c r="I39" s="44" t="s">
        <v>288</v>
      </c>
      <c r="J39" s="44" t="s">
        <v>288</v>
      </c>
      <c r="K39" s="44" t="s">
        <v>288</v>
      </c>
      <c r="L39" s="44" t="s">
        <v>288</v>
      </c>
    </row>
    <row r="40" spans="2:12" ht="25.5" x14ac:dyDescent="0.25">
      <c r="B40" s="57"/>
      <c r="C40" s="58" t="s">
        <v>293</v>
      </c>
      <c r="D40" s="58" t="s">
        <v>103</v>
      </c>
      <c r="E40" s="46" t="s">
        <v>182</v>
      </c>
      <c r="F40" s="46" t="s">
        <v>289</v>
      </c>
      <c r="G40" s="44" t="s">
        <v>292</v>
      </c>
      <c r="H40" s="53" t="s">
        <v>291</v>
      </c>
      <c r="I40" s="44" t="s">
        <v>292</v>
      </c>
      <c r="J40" s="44" t="s">
        <v>292</v>
      </c>
      <c r="K40" s="44" t="s">
        <v>292</v>
      </c>
      <c r="L40" s="44" t="s">
        <v>292</v>
      </c>
    </row>
    <row r="41" spans="2:12" ht="15.75" x14ac:dyDescent="0.25">
      <c r="B41" s="59"/>
    </row>
    <row r="42" spans="2:12" ht="15.75" thickBot="1" x14ac:dyDescent="0.3">
      <c r="B42" s="73" t="s">
        <v>183</v>
      </c>
      <c r="C42" s="74"/>
      <c r="D42" s="74"/>
      <c r="E42" s="74"/>
      <c r="F42" s="172" t="s">
        <v>342</v>
      </c>
      <c r="G42" s="172"/>
      <c r="H42" s="172"/>
      <c r="I42" s="172"/>
      <c r="J42" s="172"/>
      <c r="K42" s="172"/>
    </row>
    <row r="43" spans="2:12" x14ac:dyDescent="0.25">
      <c r="B43" s="66" t="s">
        <v>217</v>
      </c>
      <c r="C43" s="66" t="s">
        <v>219</v>
      </c>
      <c r="D43" s="66" t="s">
        <v>218</v>
      </c>
      <c r="E43" s="66" t="s">
        <v>256</v>
      </c>
      <c r="F43" s="66">
        <v>2022</v>
      </c>
      <c r="G43" s="66" t="s">
        <v>294</v>
      </c>
      <c r="H43" s="66">
        <v>2023</v>
      </c>
      <c r="I43" s="66">
        <v>2024</v>
      </c>
      <c r="J43" s="66">
        <v>2025</v>
      </c>
      <c r="K43" s="66">
        <v>2026</v>
      </c>
    </row>
    <row r="44" spans="2:12" ht="72" x14ac:dyDescent="0.25">
      <c r="B44" s="60" t="s">
        <v>184</v>
      </c>
      <c r="C44" s="61" t="s">
        <v>185</v>
      </c>
      <c r="D44" s="61" t="s">
        <v>187</v>
      </c>
      <c r="E44" s="62" t="s">
        <v>186</v>
      </c>
      <c r="F44" s="61" t="s">
        <v>296</v>
      </c>
      <c r="G44" s="63"/>
      <c r="H44" s="61" t="s">
        <v>296</v>
      </c>
      <c r="I44" s="61" t="s">
        <v>296</v>
      </c>
      <c r="J44" s="61" t="s">
        <v>296</v>
      </c>
      <c r="K44" s="61" t="s">
        <v>296</v>
      </c>
    </row>
    <row r="45" spans="2:12" ht="108" x14ac:dyDescent="0.25">
      <c r="B45" s="60" t="s">
        <v>188</v>
      </c>
      <c r="C45" s="61" t="s">
        <v>189</v>
      </c>
      <c r="D45" s="61" t="s">
        <v>191</v>
      </c>
      <c r="E45" s="62" t="s">
        <v>190</v>
      </c>
      <c r="F45" s="61" t="s">
        <v>336</v>
      </c>
      <c r="G45" s="63" t="s">
        <v>291</v>
      </c>
      <c r="H45" s="61" t="s">
        <v>343</v>
      </c>
      <c r="I45" s="61" t="s">
        <v>344</v>
      </c>
      <c r="J45" s="61" t="s">
        <v>345</v>
      </c>
      <c r="K45" s="61" t="s">
        <v>346</v>
      </c>
    </row>
    <row r="46" spans="2:12" ht="96" x14ac:dyDescent="0.25">
      <c r="B46" s="60" t="s">
        <v>192</v>
      </c>
      <c r="C46" s="60" t="s">
        <v>193</v>
      </c>
      <c r="D46" s="61" t="s">
        <v>195</v>
      </c>
      <c r="E46" s="62" t="s">
        <v>194</v>
      </c>
      <c r="F46" s="61" t="s">
        <v>337</v>
      </c>
      <c r="G46" s="63" t="s">
        <v>291</v>
      </c>
      <c r="H46" s="61" t="s">
        <v>304</v>
      </c>
      <c r="I46" s="61" t="s">
        <v>304</v>
      </c>
      <c r="J46" s="61" t="s">
        <v>304</v>
      </c>
      <c r="K46" s="61" t="s">
        <v>304</v>
      </c>
    </row>
    <row r="47" spans="2:12" ht="36" x14ac:dyDescent="0.25">
      <c r="B47" s="60" t="s">
        <v>196</v>
      </c>
      <c r="C47" s="61" t="s">
        <v>197</v>
      </c>
      <c r="D47" s="61" t="s">
        <v>199</v>
      </c>
      <c r="E47" s="62" t="s">
        <v>198</v>
      </c>
      <c r="F47" s="61" t="s">
        <v>301</v>
      </c>
      <c r="G47" s="63" t="s">
        <v>291</v>
      </c>
      <c r="H47" s="61" t="s">
        <v>302</v>
      </c>
      <c r="I47" s="61" t="s">
        <v>303</v>
      </c>
      <c r="J47" s="61" t="s">
        <v>299</v>
      </c>
      <c r="K47" s="61" t="s">
        <v>300</v>
      </c>
    </row>
    <row r="48" spans="2:12" ht="72" x14ac:dyDescent="0.25">
      <c r="B48" s="60" t="s">
        <v>200</v>
      </c>
      <c r="C48" s="61" t="s">
        <v>201</v>
      </c>
      <c r="D48" s="61" t="s">
        <v>203</v>
      </c>
      <c r="E48" s="62" t="s">
        <v>202</v>
      </c>
      <c r="F48" s="60" t="s">
        <v>305</v>
      </c>
      <c r="G48" s="63" t="s">
        <v>162</v>
      </c>
      <c r="H48" s="60" t="s">
        <v>305</v>
      </c>
      <c r="I48" s="60" t="s">
        <v>349</v>
      </c>
      <c r="J48" s="60" t="s">
        <v>349</v>
      </c>
      <c r="K48" s="60" t="s">
        <v>349</v>
      </c>
    </row>
    <row r="49" spans="2:11" ht="60" x14ac:dyDescent="0.25">
      <c r="B49" s="171" t="s">
        <v>295</v>
      </c>
      <c r="C49" s="61" t="s">
        <v>204</v>
      </c>
      <c r="D49" s="61" t="s">
        <v>205</v>
      </c>
      <c r="E49" s="62" t="s">
        <v>190</v>
      </c>
      <c r="F49" s="63"/>
      <c r="G49" s="63" t="s">
        <v>291</v>
      </c>
      <c r="H49" s="63"/>
      <c r="I49" s="63"/>
      <c r="J49" s="61" t="s">
        <v>297</v>
      </c>
      <c r="K49" s="63"/>
    </row>
    <row r="50" spans="2:11" ht="48" x14ac:dyDescent="0.25">
      <c r="B50" s="171"/>
      <c r="C50" s="61" t="s">
        <v>206</v>
      </c>
      <c r="D50" s="61" t="s">
        <v>207</v>
      </c>
      <c r="E50" s="62" t="s">
        <v>190</v>
      </c>
      <c r="F50" s="63"/>
      <c r="G50" s="63" t="s">
        <v>291</v>
      </c>
      <c r="H50" s="63"/>
      <c r="I50" s="63"/>
      <c r="J50" s="61" t="s">
        <v>298</v>
      </c>
      <c r="K50" s="63"/>
    </row>
    <row r="51" spans="2:11" ht="36" x14ac:dyDescent="0.25">
      <c r="B51" s="60" t="s">
        <v>306</v>
      </c>
      <c r="C51" s="61" t="s">
        <v>307</v>
      </c>
      <c r="D51" s="61" t="s">
        <v>308</v>
      </c>
      <c r="E51" s="62" t="s">
        <v>208</v>
      </c>
      <c r="F51" s="61" t="s">
        <v>309</v>
      </c>
      <c r="G51" s="63" t="s">
        <v>162</v>
      </c>
      <c r="H51" s="61" t="s">
        <v>310</v>
      </c>
      <c r="I51" s="61" t="s">
        <v>311</v>
      </c>
      <c r="J51" s="61" t="s">
        <v>312</v>
      </c>
      <c r="K51" s="61" t="s">
        <v>313</v>
      </c>
    </row>
    <row r="52" spans="2:11" ht="86.25" customHeight="1" x14ac:dyDescent="0.25">
      <c r="B52" s="60" t="s">
        <v>209</v>
      </c>
      <c r="C52" s="60" t="s">
        <v>338</v>
      </c>
      <c r="D52" s="60" t="s">
        <v>211</v>
      </c>
      <c r="E52" s="60" t="s">
        <v>210</v>
      </c>
      <c r="F52" s="63" t="s">
        <v>229</v>
      </c>
      <c r="G52" s="63" t="s">
        <v>162</v>
      </c>
      <c r="H52" s="63" t="s">
        <v>229</v>
      </c>
      <c r="I52" s="63" t="s">
        <v>229</v>
      </c>
      <c r="J52" s="63" t="s">
        <v>229</v>
      </c>
      <c r="K52" s="63" t="s">
        <v>229</v>
      </c>
    </row>
    <row r="53" spans="2:11" ht="60" x14ac:dyDescent="0.25">
      <c r="B53" s="60" t="s">
        <v>212</v>
      </c>
      <c r="C53" s="60" t="s">
        <v>213</v>
      </c>
      <c r="D53" s="61" t="s">
        <v>214</v>
      </c>
      <c r="E53" s="62" t="s">
        <v>190</v>
      </c>
      <c r="F53" s="62" t="s">
        <v>339</v>
      </c>
      <c r="G53" s="63" t="s">
        <v>291</v>
      </c>
      <c r="H53" s="62" t="s">
        <v>341</v>
      </c>
      <c r="I53" s="62" t="s">
        <v>340</v>
      </c>
      <c r="J53" s="62" t="s">
        <v>340</v>
      </c>
      <c r="K53" s="62" t="s">
        <v>340</v>
      </c>
    </row>
    <row r="54" spans="2:11" ht="15.75" x14ac:dyDescent="0.25">
      <c r="B54" s="41"/>
    </row>
  </sheetData>
  <mergeCells count="6">
    <mergeCell ref="B1:L1"/>
    <mergeCell ref="B49:B50"/>
    <mergeCell ref="G3:L3"/>
    <mergeCell ref="G16:L16"/>
    <mergeCell ref="G26:L26"/>
    <mergeCell ref="F42:K42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Plano de Ação Analítico</vt:lpstr>
      <vt:lpstr>Metas</vt:lpstr>
      <vt:lpstr>Apoio</vt:lpstr>
      <vt:lpstr>Plano de Ação 2021</vt:lpstr>
      <vt:lpstr>Plano de ação 2022-2026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</dc:creator>
  <cp:lastModifiedBy>midori</cp:lastModifiedBy>
  <cp:lastPrinted>2022-12-23T13:18:32Z</cp:lastPrinted>
  <dcterms:created xsi:type="dcterms:W3CDTF">2019-05-31T18:42:55Z</dcterms:created>
  <dcterms:modified xsi:type="dcterms:W3CDTF">2022-12-23T17:43:55Z</dcterms:modified>
</cp:coreProperties>
</file>